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5330" windowHeight="8025" tabRatio="500" activeTab="0"/>
  </bookViews>
  <sheets>
    <sheet name="на 01.07.21" sheetId="1" r:id="rId1"/>
  </sheets>
  <definedNames>
    <definedName name="APPT" localSheetId="0">'на 01.07.21'!#REF!</definedName>
    <definedName name="FIO" localSheetId="0">'на 01.07.21'!#REF!</definedName>
    <definedName name="SIGN" localSheetId="0">'на 01.07.21'!#REF!</definedName>
    <definedName name="Z_18A44355_9B01_4B30_A21D_D58AB6C16BB3__wvu_PrintTitles" localSheetId="0">'на 01.07.21'!$6:$6</definedName>
    <definedName name="Z_18A44355_9B01_4B30_A21D_D58AB6C16BB3__wvu_Rows" localSheetId="0">'на 01.07.21'!$114:$114</definedName>
    <definedName name="Z_3BC8A2A8_E6DA_4580_831A_3F6F11ADCEF2__wvu_PrintTitles" localSheetId="0">'на 01.07.21'!$6:$6</definedName>
    <definedName name="Z_3BC8A2A8_E6DA_4580_831A_3F6F11ADCEF2__wvu_Rows" localSheetId="0">'на 01.07.21'!#REF!</definedName>
    <definedName name="Z_40AF8D35_BE0F_4075_942A_A459537355E7__wvu_PrintTitles" localSheetId="0">'на 01.07.21'!$6:$6</definedName>
    <definedName name="Z_40AF8D35_BE0F_4075_942A_A459537355E7__wvu_Rows" localSheetId="0">'на 01.07.21'!#REF!</definedName>
    <definedName name="Z_88127E63_12D7_4F66_B662_AB9F1540D418__wvu_Cols" localSheetId="0">'на 01.07.21'!$A:$A</definedName>
    <definedName name="Z_88127E63_12D7_4F66_B662_AB9F1540D418__wvu_PrintTitles" localSheetId="0">'на 01.07.21'!$6:$6</definedName>
    <definedName name="Z_88127E63_12D7_4F66_B662_AB9F1540D418__wvu_Rows" localSheetId="0">('на 01.07.21'!#REF!,'на 01.07.21'!#REF!,'на 01.07.21'!#REF!,'на 01.07.21'!#REF!,'на 01.07.21'!#REF!,'на 01.07.21'!#REF!)</definedName>
    <definedName name="Z_BF505269_B908_40DB_A66E_94DF9FB9B769__wvu_PrintTitles" localSheetId="0">'на 01.07.21'!$6:$6</definedName>
    <definedName name="_xlnm.Print_Titles" localSheetId="0">'на 01.07.21'!$6:$6</definedName>
  </definedNames>
  <calcPr fullCalcOnLoad="1"/>
</workbook>
</file>

<file path=xl/sharedStrings.xml><?xml version="1.0" encoding="utf-8"?>
<sst xmlns="http://schemas.openxmlformats.org/spreadsheetml/2006/main" count="309" uniqueCount="290">
  <si>
    <t>КВД</t>
  </si>
  <si>
    <t>Наименование КВД</t>
  </si>
  <si>
    <t>%
Исполнения</t>
  </si>
  <si>
    <t>%
Роста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</si>
  <si>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</si>
  <si>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</si>
  <si>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</si>
  <si>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</si>
  <si>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</si>
  <si>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</si>
  <si>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1.05.00.00.0.00.0.000</t>
  </si>
  <si>
    <t>Налоги на совокупный доход</t>
  </si>
  <si>
    <t>1.05.01.00.0.00.0.000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</si>
  <si>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</si>
  <si>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</si>
  <si>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</si>
  <si>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</si>
  <si>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</si>
  <si>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</si>
  <si>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</si>
  <si>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</si>
  <si>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</si>
  <si>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</si>
  <si>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</si>
  <si>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</si>
  <si>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</si>
  <si>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</si>
  <si>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</si>
  <si>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</si>
  <si>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</si>
  <si>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</si>
  <si>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</si>
  <si>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</si>
  <si>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</si>
  <si>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</si>
  <si>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</si>
  <si>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</si>
  <si>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</si>
  <si>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</si>
  <si>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</si>
  <si>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</si>
  <si>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</si>
  <si>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</si>
  <si>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</si>
  <si>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1.11.09.04.4.04.0.000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</si>
  <si>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</si>
  <si>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</si>
  <si>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</si>
  <si>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</si>
  <si>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</si>
  <si>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</si>
  <si>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</si>
  <si>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</si>
  <si>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</si>
  <si>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</si>
  <si>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Доходы от оказания платных услуг и компенсации затрат государства</t>
  </si>
  <si>
    <t>1.14.00.00.0.00.0.000</t>
  </si>
  <si>
    <t>Доходы от продажи материальных и нематериальных активов</t>
  </si>
  <si>
    <t>1.14.02.04.3.04.0.000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</si>
  <si>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</si>
  <si>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1.14.02.04.2.04.0.000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</si>
  <si>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</si>
  <si>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1.14.06.01.2.04.0.000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</si>
  <si>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</si>
  <si>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1.14.06.02.4.04.0.430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</si>
  <si>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</si>
  <si>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1.14.06.31.2.04.0.430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</si>
  <si>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</si>
  <si>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</si>
  <si>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</si>
  <si>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</si>
  <si>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</si>
  <si>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1.17.01.00.0.00.0.000</t>
  </si>
  <si>
    <t>Невыясненные поступления</t>
  </si>
  <si>
    <t>1.17.05.00.0.00.0.000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</si>
  <si>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</si>
  <si>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</si>
  <si>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</si>
  <si>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</si>
  <si>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2.02.10.00.0.00.0.000</t>
  </si>
  <si>
    <t>Дотации бюджетам бюджетной системы Российской Федерации</t>
  </si>
  <si>
    <t>71162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</si>
  <si>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автотранспортных средств</t>
  </si>
  <si>
    <t>2.02.20.00.0.00.0.000</t>
  </si>
  <si>
    <t>Субсидии бюджетам бюджетной системы Российской Федерации (межбюджетные субсидии)</t>
  </si>
  <si>
    <t>R0970,50970</t>
  </si>
  <si>
    <t>71740</t>
  </si>
  <si>
    <t>Реализация мероприятий в сфере дорожной деятельности</t>
  </si>
  <si>
    <t>71930</t>
  </si>
  <si>
    <t>71940</t>
  </si>
  <si>
    <t>Субсидии местным бюджетам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местных бюджетов</t>
  </si>
  <si>
    <t>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</si>
  <si>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</si>
  <si>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53040</t>
  </si>
  <si>
    <t>R4670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</si>
  <si>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</si>
  <si>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R4970</t>
  </si>
  <si>
    <t>55550</t>
  </si>
  <si>
    <t>Реализация программ формирования современной городской среды</t>
  </si>
  <si>
    <t>S1380</t>
  </si>
  <si>
    <t>R5765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</si>
  <si>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</si>
  <si>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R5768</t>
  </si>
  <si>
    <t>70390</t>
  </si>
  <si>
    <t>71170</t>
  </si>
  <si>
    <t>71790</t>
  </si>
  <si>
    <t>71840</t>
  </si>
  <si>
    <t>71850</t>
  </si>
  <si>
    <t>71890</t>
  </si>
  <si>
    <t>70840</t>
  </si>
  <si>
    <t>70980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</si>
  <si>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</si>
  <si>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2.02.03.00.0.00.0.000</t>
  </si>
  <si>
    <t>Субвенции бюджетам бюджетной системы Российской Федерации</t>
  </si>
  <si>
    <t>59320</t>
  </si>
  <si>
    <t>51200</t>
  </si>
  <si>
    <t>70530</t>
  </si>
  <si>
    <t>70510</t>
  </si>
  <si>
    <t>70420</t>
  </si>
  <si>
    <t>70010</t>
  </si>
  <si>
    <t>70290</t>
  </si>
  <si>
    <t>70020</t>
  </si>
  <si>
    <t>70370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</si>
  <si>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</si>
  <si>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70350</t>
  </si>
  <si>
    <t>70360 и R5380, R4981</t>
  </si>
  <si>
    <t>71490</t>
  </si>
  <si>
    <t>70430</t>
  </si>
  <si>
    <t>70450</t>
  </si>
  <si>
    <t>70270</t>
  </si>
  <si>
    <t>70030</t>
  </si>
  <si>
    <t>70040</t>
  </si>
  <si>
    <t>70400</t>
  </si>
  <si>
    <t>70410</t>
  </si>
  <si>
    <t>70340</t>
  </si>
  <si>
    <t>71450</t>
  </si>
  <si>
    <t>54690</t>
  </si>
  <si>
    <t>Субвенции на проведение Всероссийской переписи населения 2020 года</t>
  </si>
  <si>
    <t>2.02.40.00.0.00.0.000</t>
  </si>
  <si>
    <t>Иные межбюджетные трансферты</t>
  </si>
  <si>
    <t>53030</t>
  </si>
  <si>
    <t>54240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</si>
  <si>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</si>
  <si>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70870</t>
  </si>
  <si>
    <t>L5192</t>
  </si>
  <si>
    <t>Государственная поддержка отрасли культуры (поддержка лучших работников сельских учреждений).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</si>
  <si>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</si>
  <si>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</si>
  <si>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</si>
  <si>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</si>
  <si>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</si>
  <si>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Итого доходов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</si>
  <si>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</si>
  <si>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</si>
  <si>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</si>
  <si>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</si>
  <si>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</si>
  <si>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</si>
  <si>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</si>
  <si>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</si>
  <si>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</si>
  <si>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</si>
  <si>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</si>
  <si>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</si>
  <si>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</si>
  <si>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</si>
  <si>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</si>
  <si>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</si>
  <si>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</si>
  <si>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</si>
  <si>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</si>
  <si>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</si>
  <si>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</si>
  <si>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</si>
  <si>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</si>
  <si>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</si>
  <si>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</si>
  <si>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</si>
  <si>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</si>
  <si>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</si>
  <si>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</si>
  <si>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</si>
  <si>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</si>
  <si>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</si>
  <si>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</si>
  <si>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</si>
  <si>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</si>
  <si>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</si>
  <si>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</si>
  <si>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</si>
  <si>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</si>
  <si>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</si>
  <si>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</si>
  <si>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</si>
  <si>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</si>
  <si>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</si>
  <si>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</si>
  <si>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</si>
  <si>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</si>
  <si>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</si>
  <si>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</si>
  <si>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</si>
  <si>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</si>
  <si>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</si>
  <si>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0801</t>
  </si>
  <si>
    <t>Культура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</si>
  <si>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</si>
  <si>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</si>
  <si>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</si>
  <si>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</si>
  <si>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</si>
  <si>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</si>
  <si>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</si>
  <si>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</si>
  <si>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</si>
  <si>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</si>
  <si>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</si>
  <si>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</si>
  <si>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</si>
  <si>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</si>
  <si>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</si>
  <si>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</si>
  <si>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</si>
  <si>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1301</t>
  </si>
  <si>
    <t>Итого расходов</t>
  </si>
  <si>
    <t>Дефицит (-), Профицит (+)</t>
  </si>
  <si>
    <t>х</t>
  </si>
  <si>
    <t>Начальник финансового отдела</t>
  </si>
  <si>
    <t>Е.В. Капустина</t>
  </si>
  <si>
    <t>Бюджетные назначения        2021 год</t>
  </si>
  <si>
    <t>0310</t>
  </si>
  <si>
    <t>71750</t>
  </si>
  <si>
    <t>Субсидии местным бюджетам на софинансирование капитальных вложений в объекты муниципальной собственности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которые осуществляются из местных бюджетов</t>
  </si>
  <si>
    <t>52300</t>
  </si>
  <si>
    <t>71910</t>
  </si>
  <si>
    <t>Субвенции на предупреждение и ликвидацию болезней животных, их лечению, защиту населения от болезней общих для человека и животных в области обращения с животными в части отлова и содержания животных без владельцев</t>
  </si>
  <si>
    <t>Субвенции на организацию и осуществление государственного жилищного надзора и лицензионного контроля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</si>
  <si>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</si>
  <si>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
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</si>
  <si>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</si>
  <si>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</si>
  <si>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Создание новых мест в общеобразовательных организациях, расположенных в сельской местности и поселках городского типа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</si>
  <si>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</si>
  <si>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</si>
  <si>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</si>
  <si>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</si>
  <si>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</si>
  <si>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</si>
  <si>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организацию и осуществление деятельности по опеке и попечительству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</si>
  <si>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</si>
  <si>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</si>
  <si>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</si>
  <si>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</si>
  <si>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</si>
  <si>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
</t>
  </si>
  <si>
    <t xml:space="preserve"> Субвенция бюджетам муниципальных районов и городских округов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</si>
  <si>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бюджетам муниципальных районов и городских округов на 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</si>
  <si>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</si>
  <si>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реконструкции и содержания скотомогильников (биотермических ям)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</si>
  <si>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</si>
  <si>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</si>
  <si>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Культура, кинематография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</si>
  <si>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</si>
  <si>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</si>
  <si>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НА 01.07.2021</t>
  </si>
  <si>
    <t>Исполнено на 01.07.2021</t>
  </si>
  <si>
    <t>Исполнено на 01.07.2020</t>
  </si>
  <si>
    <t>71970</t>
  </si>
  <si>
    <t>55196</t>
  </si>
  <si>
    <t>Поддержка отрасли культуры (поддержка лучших работников сельских учреждений культуры)</t>
  </si>
  <si>
    <t>55195</t>
  </si>
  <si>
    <t>Поддержка отрасли культуры (поддержка лучших сельских учреждений культуры)</t>
  </si>
  <si>
    <t>0111</t>
  </si>
  <si>
    <t>Резервные фонды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</si>
  <si>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</si>
  <si>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комплексного развития сельских территорий (реализация проектов комплексного развития сельских территорий или сельских агломераций)</t>
  </si>
  <si>
    <t xml:space="preserve">ИСПОЛНЕНИЕ БЮДЖЕТА ГОРОДСКОГО ОКРУГА ГОРОД МИХАЙЛОВКА </t>
  </si>
  <si>
    <t>ВОЛГОГРАДСКОЙ ОБЛАСТИ</t>
  </si>
  <si>
    <t>Реализация мероприятий, связанных с организацией освещения улично-дорожной сети населенных пунктов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</si>
  <si>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</si>
  <si>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обеспечению жильем молодых семей</t>
  </si>
  <si>
    <t>Поддержка муниципальных программ формирования современной городской среды за счет средств субсидии из областного бюджета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</si>
  <si>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</si>
  <si>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Решение отдельных вопросов местного значения в сфере дополнительного образования детей</t>
  </si>
  <si>
    <t>Проведение капитального ремонта и (или) перепрофилирование групп и (или) приобретение оборудования и (или) оснащения образовательных организаций, в которых планируется открытие мест для детей в возрасте от 1,5 до 3 лет</t>
  </si>
  <si>
    <t>Приобретение и замена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</si>
  <si>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Замена кровли и выполнение необходимых для этого работ в зданиях муниципальных образовательных организаций</t>
  </si>
  <si>
    <t>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</si>
  <si>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Дооснащение действующих объектов физической культуры и спорта оборудованием для лиц с ограниченными возможностями здоровья</t>
  </si>
  <si>
    <t>Приобретение и монтаж оборудования для доочистки воды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</si>
</sst>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.00_р_._-;\-* #,##0.00_р_._-;_-* \-??_р_._-;_-@_-"/>
    <numFmt numFmtId="166" formatCode="#,##0.0"/>
    <numFmt numFmtId="167" formatCode="?"/>
  </numFmts>
  <fonts count="35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6" fillId="26" borderId="1" applyNumberFormat="0" applyAlignment="0" applyProtection="0"/>
    <xf numFmtId="0" fontId="1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7" applyNumberFormat="0" applyAlignment="0" applyProtection="0"/>
    <xf numFmtId="0" fontId="21" fillId="27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8" applyNumberFormat="0" applyAlignment="0" applyProtection="0"/>
    <xf numFmtId="0" fontId="0" fillId="21" borderId="8" applyNumberForma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0" fillId="29" borderId="0" xfId="0" applyFont="1" applyFill="1" applyAlignment="1">
      <alignment/>
    </xf>
    <xf numFmtId="49" fontId="31" fillId="29" borderId="10" xfId="0" applyNumberFormat="1" applyFont="1" applyFill="1" applyBorder="1" applyAlignment="1">
      <alignment horizontal="center" vertical="center" wrapText="1"/>
    </xf>
    <xf numFmtId="49" fontId="31" fillId="29" borderId="11" xfId="0" applyNumberFormat="1" applyFont="1" applyFill="1" applyBorder="1" applyAlignment="1">
      <alignment horizontal="center" vertical="center" wrapText="1"/>
    </xf>
    <xf numFmtId="0" fontId="30" fillId="29" borderId="0" xfId="0" applyFont="1" applyFill="1" applyAlignment="1">
      <alignment wrapText="1"/>
    </xf>
    <xf numFmtId="0" fontId="30" fillId="0" borderId="0" xfId="0" applyFont="1" applyFill="1" applyAlignment="1">
      <alignment/>
    </xf>
    <xf numFmtId="166" fontId="30" fillId="0" borderId="0" xfId="0" applyNumberFormat="1" applyFont="1" applyFill="1" applyAlignment="1">
      <alignment/>
    </xf>
    <xf numFmtId="166" fontId="31" fillId="0" borderId="10" xfId="0" applyNumberFormat="1" applyFont="1" applyFill="1" applyBorder="1" applyAlignment="1">
      <alignment horizontal="right" vertical="center" wrapText="1"/>
    </xf>
    <xf numFmtId="166" fontId="30" fillId="0" borderId="10" xfId="0" applyNumberFormat="1" applyFont="1" applyFill="1" applyBorder="1" applyAlignment="1">
      <alignment horizontal="right" vertical="center" wrapText="1"/>
    </xf>
    <xf numFmtId="166" fontId="32" fillId="0" borderId="10" xfId="0" applyNumberFormat="1" applyFont="1" applyFill="1" applyBorder="1" applyAlignment="1">
      <alignment horizontal="right" vertical="center" wrapText="1"/>
    </xf>
    <xf numFmtId="166" fontId="31" fillId="29" borderId="10" xfId="0" applyNumberFormat="1" applyFont="1" applyFill="1" applyBorder="1" applyAlignment="1">
      <alignment horizontal="right" vertical="center" wrapText="1"/>
    </xf>
    <xf numFmtId="166" fontId="30" fillId="29" borderId="10" xfId="0" applyNumberFormat="1" applyFont="1" applyFill="1" applyBorder="1" applyAlignment="1">
      <alignment horizontal="right" vertical="center" wrapText="1"/>
    </xf>
    <xf numFmtId="166" fontId="30" fillId="29" borderId="12" xfId="0" applyNumberFormat="1" applyFont="1" applyFill="1" applyBorder="1" applyAlignment="1">
      <alignment horizontal="right" vertical="center"/>
    </xf>
    <xf numFmtId="166" fontId="30" fillId="29" borderId="10" xfId="0" applyNumberFormat="1" applyFont="1" applyFill="1" applyBorder="1" applyAlignment="1">
      <alignment horizontal="right" vertical="center"/>
    </xf>
    <xf numFmtId="166" fontId="31" fillId="0" borderId="10" xfId="0" applyNumberFormat="1" applyFont="1" applyFill="1" applyBorder="1" applyAlignment="1">
      <alignment horizontal="right"/>
    </xf>
    <xf numFmtId="166" fontId="31" fillId="0" borderId="10" xfId="0" applyNumberFormat="1" applyFont="1" applyFill="1" applyBorder="1" applyAlignment="1">
      <alignment/>
    </xf>
    <xf numFmtId="49" fontId="31" fillId="29" borderId="10" xfId="0" applyNumberFormat="1" applyFont="1" applyFill="1" applyBorder="1" applyAlignment="1">
      <alignment horizontal="left" vertical="center" wrapText="1"/>
    </xf>
    <xf numFmtId="166" fontId="31" fillId="29" borderId="10" xfId="105" applyNumberFormat="1" applyFont="1" applyFill="1" applyBorder="1" applyAlignment="1">
      <alignment horizontal="right" vertical="center" wrapText="1"/>
      <protection/>
    </xf>
    <xf numFmtId="0" fontId="31" fillId="29" borderId="0" xfId="0" applyFont="1" applyFill="1" applyAlignment="1">
      <alignment/>
    </xf>
    <xf numFmtId="49" fontId="30" fillId="29" borderId="11" xfId="0" applyNumberFormat="1" applyFont="1" applyFill="1" applyBorder="1" applyAlignment="1">
      <alignment horizontal="center" vertical="center" wrapText="1"/>
    </xf>
    <xf numFmtId="49" fontId="30" fillId="29" borderId="10" xfId="0" applyNumberFormat="1" applyFont="1" applyFill="1" applyBorder="1" applyAlignment="1">
      <alignment horizontal="left" vertical="center" wrapText="1"/>
    </xf>
    <xf numFmtId="166" fontId="30" fillId="29" borderId="10" xfId="105" applyNumberFormat="1" applyFont="1" applyFill="1" applyBorder="1" applyAlignment="1">
      <alignment horizontal="right" vertical="center" wrapText="1"/>
      <protection/>
    </xf>
    <xf numFmtId="49" fontId="30" fillId="29" borderId="10" xfId="0" applyNumberFormat="1" applyFont="1" applyFill="1" applyBorder="1" applyAlignment="1">
      <alignment horizontal="left" vertical="top" wrapText="1"/>
    </xf>
    <xf numFmtId="49" fontId="31" fillId="29" borderId="10" xfId="0" applyNumberFormat="1" applyFont="1" applyFill="1" applyBorder="1" applyAlignment="1">
      <alignment horizontal="left" vertical="top" wrapText="1"/>
    </xf>
    <xf numFmtId="49" fontId="30" fillId="29" borderId="13" xfId="0" applyNumberFormat="1" applyFont="1" applyFill="1" applyBorder="1" applyAlignment="1">
      <alignment horizontal="center" vertical="center" wrapText="1"/>
    </xf>
    <xf numFmtId="167" fontId="30" fillId="29" borderId="10" xfId="0" applyNumberFormat="1" applyFont="1" applyFill="1" applyBorder="1" applyAlignment="1">
      <alignment horizontal="left" vertical="top" wrapText="1"/>
    </xf>
    <xf numFmtId="49" fontId="30" fillId="29" borderId="13" xfId="0" applyNumberFormat="1" applyFont="1" applyFill="1" applyBorder="1" applyAlignment="1" applyProtection="1">
      <alignment horizontal="center" vertical="center" wrapText="1"/>
      <protection/>
    </xf>
    <xf numFmtId="167" fontId="30" fillId="29" borderId="10" xfId="0" applyNumberFormat="1" applyFont="1" applyFill="1" applyBorder="1" applyAlignment="1" applyProtection="1">
      <alignment horizontal="left" vertical="center" wrapText="1"/>
      <protection/>
    </xf>
    <xf numFmtId="167" fontId="30" fillId="29" borderId="10" xfId="0" applyNumberFormat="1" applyFont="1" applyFill="1" applyBorder="1" applyAlignment="1" applyProtection="1">
      <alignment horizontal="left" vertical="top" wrapText="1"/>
      <protection/>
    </xf>
    <xf numFmtId="49" fontId="30" fillId="29" borderId="14" xfId="0" applyNumberFormat="1" applyFont="1" applyFill="1" applyBorder="1" applyAlignment="1" applyProtection="1">
      <alignment horizontal="center" vertical="center" wrapText="1"/>
      <protection/>
    </xf>
    <xf numFmtId="49" fontId="30" fillId="29" borderId="10" xfId="0" applyNumberFormat="1" applyFont="1" applyFill="1" applyBorder="1" applyAlignment="1" applyProtection="1">
      <alignment horizontal="left" vertical="center" wrapText="1"/>
      <protection/>
    </xf>
    <xf numFmtId="49" fontId="30" fillId="29" borderId="11" xfId="0" applyNumberFormat="1" applyFont="1" applyFill="1" applyBorder="1" applyAlignment="1" applyProtection="1">
      <alignment horizontal="center" vertical="center" wrapText="1"/>
      <protection/>
    </xf>
    <xf numFmtId="49" fontId="30" fillId="29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29" borderId="11" xfId="105" applyNumberFormat="1" applyFont="1" applyFill="1" applyBorder="1" applyAlignment="1">
      <alignment horizontal="center" vertical="center" wrapText="1"/>
      <protection/>
    </xf>
    <xf numFmtId="0" fontId="30" fillId="0" borderId="10" xfId="105" applyFont="1" applyFill="1" applyBorder="1" applyAlignment="1">
      <alignment horizontal="left" vertical="center" wrapText="1"/>
      <protection/>
    </xf>
    <xf numFmtId="0" fontId="30" fillId="29" borderId="10" xfId="105" applyFont="1" applyFill="1" applyBorder="1" applyAlignment="1">
      <alignment horizontal="left" vertical="center" wrapText="1"/>
      <protection/>
    </xf>
    <xf numFmtId="49" fontId="30" fillId="0" borderId="10" xfId="105" applyNumberFormat="1" applyFont="1" applyFill="1" applyBorder="1" applyAlignment="1">
      <alignment horizontal="left" vertical="center" wrapText="1"/>
      <protection/>
    </xf>
    <xf numFmtId="167" fontId="31" fillId="29" borderId="10" xfId="0" applyNumberFormat="1" applyFont="1" applyFill="1" applyBorder="1" applyAlignment="1">
      <alignment horizontal="left" vertical="top" wrapText="1"/>
    </xf>
    <xf numFmtId="0" fontId="31" fillId="29" borderId="0" xfId="0" applyFont="1" applyFill="1" applyAlignment="1">
      <alignment wrapText="1"/>
    </xf>
    <xf numFmtId="49" fontId="31" fillId="29" borderId="11" xfId="0" applyNumberFormat="1" applyFont="1" applyFill="1" applyBorder="1" applyAlignment="1">
      <alignment horizontal="center"/>
    </xf>
    <xf numFmtId="49" fontId="31" fillId="29" borderId="10" xfId="0" applyNumberFormat="1" applyFont="1" applyFill="1" applyBorder="1" applyAlignment="1">
      <alignment horizontal="left" wrapText="1"/>
    </xf>
    <xf numFmtId="166" fontId="31" fillId="29" borderId="10" xfId="0" applyNumberFormat="1" applyFont="1" applyFill="1" applyBorder="1" applyAlignment="1">
      <alignment horizontal="right" vertical="center"/>
    </xf>
    <xf numFmtId="49" fontId="30" fillId="0" borderId="11" xfId="105" applyNumberFormat="1" applyFont="1" applyFill="1" applyBorder="1" applyAlignment="1">
      <alignment horizontal="center" vertical="center" wrapText="1"/>
      <protection/>
    </xf>
    <xf numFmtId="49" fontId="30" fillId="0" borderId="13" xfId="0" applyNumberFormat="1" applyFont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 applyProtection="1">
      <alignment horizontal="left" vertical="center" wrapText="1"/>
      <protection/>
    </xf>
    <xf numFmtId="0" fontId="31" fillId="29" borderId="11" xfId="0" applyFont="1" applyFill="1" applyBorder="1" applyAlignment="1">
      <alignment/>
    </xf>
    <xf numFmtId="0" fontId="31" fillId="29" borderId="10" xfId="0" applyFont="1" applyFill="1" applyBorder="1" applyAlignment="1">
      <alignment horizontal="center" vertical="top" wrapText="1"/>
    </xf>
    <xf numFmtId="49" fontId="32" fillId="29" borderId="11" xfId="0" applyNumberFormat="1" applyFont="1" applyFill="1" applyBorder="1" applyAlignment="1">
      <alignment horizontal="center" vertical="center" wrapText="1"/>
    </xf>
    <xf numFmtId="49" fontId="32" fillId="29" borderId="10" xfId="0" applyNumberFormat="1" applyFont="1" applyFill="1" applyBorder="1" applyAlignment="1">
      <alignment horizontal="left" vertical="center" wrapText="1"/>
    </xf>
    <xf numFmtId="166" fontId="32" fillId="29" borderId="0" xfId="0" applyNumberFormat="1" applyFont="1" applyFill="1" applyAlignment="1">
      <alignment/>
    </xf>
    <xf numFmtId="0" fontId="32" fillId="29" borderId="0" xfId="0" applyFont="1" applyFill="1" applyAlignment="1">
      <alignment/>
    </xf>
    <xf numFmtId="49" fontId="32" fillId="29" borderId="0" xfId="0" applyNumberFormat="1" applyFont="1" applyFill="1" applyBorder="1" applyAlignment="1">
      <alignment horizontal="center" vertical="center" wrapText="1"/>
    </xf>
    <xf numFmtId="49" fontId="31" fillId="29" borderId="0" xfId="0" applyNumberFormat="1" applyFont="1" applyFill="1" applyBorder="1" applyAlignment="1">
      <alignment horizontal="center" vertical="center" wrapText="1"/>
    </xf>
    <xf numFmtId="166" fontId="30" fillId="29" borderId="0" xfId="0" applyNumberFormat="1" applyFont="1" applyFill="1" applyAlignment="1">
      <alignment/>
    </xf>
    <xf numFmtId="49" fontId="30" fillId="29" borderId="12" xfId="0" applyNumberFormat="1" applyFont="1" applyFill="1" applyBorder="1" applyAlignment="1">
      <alignment horizontal="left" vertical="center" wrapText="1"/>
    </xf>
    <xf numFmtId="166" fontId="30" fillId="30" borderId="10" xfId="0" applyNumberFormat="1" applyFont="1" applyFill="1" applyBorder="1" applyAlignment="1">
      <alignment horizontal="right" vertical="center" wrapText="1"/>
    </xf>
    <xf numFmtId="166" fontId="30" fillId="31" borderId="10" xfId="0" applyNumberFormat="1" applyFont="1" applyFill="1" applyBorder="1" applyAlignment="1">
      <alignment horizontal="right" vertical="center" wrapText="1"/>
    </xf>
    <xf numFmtId="166" fontId="31" fillId="30" borderId="10" xfId="0" applyNumberFormat="1" applyFont="1" applyFill="1" applyBorder="1" applyAlignment="1">
      <alignment horizontal="right" vertical="center" wrapText="1"/>
    </xf>
    <xf numFmtId="166" fontId="31" fillId="30" borderId="10" xfId="0" applyNumberFormat="1" applyFont="1" applyFill="1" applyBorder="1" applyAlignment="1">
      <alignment horizontal="right" vertical="center"/>
    </xf>
    <xf numFmtId="166" fontId="32" fillId="31" borderId="10" xfId="0" applyNumberFormat="1" applyFont="1" applyFill="1" applyBorder="1" applyAlignment="1">
      <alignment horizontal="right" vertical="center" wrapText="1"/>
    </xf>
    <xf numFmtId="166" fontId="31" fillId="31" borderId="10" xfId="0" applyNumberFormat="1" applyFont="1" applyFill="1" applyBorder="1" applyAlignment="1">
      <alignment horizontal="right" vertical="center" wrapText="1"/>
    </xf>
    <xf numFmtId="0" fontId="29" fillId="29" borderId="0" xfId="0" applyFont="1" applyFill="1" applyBorder="1" applyAlignment="1">
      <alignment horizontal="center" vertical="center"/>
    </xf>
    <xf numFmtId="0" fontId="33" fillId="29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29" borderId="0" xfId="0" applyFont="1" applyFill="1" applyAlignment="1">
      <alignment wrapText="1"/>
    </xf>
    <xf numFmtId="0" fontId="34" fillId="29" borderId="0" xfId="0" applyFont="1" applyFill="1" applyAlignment="1">
      <alignment/>
    </xf>
    <xf numFmtId="0" fontId="34" fillId="29" borderId="0" xfId="0" applyFont="1" applyFill="1" applyAlignment="1">
      <alignment wrapText="1"/>
    </xf>
    <xf numFmtId="166" fontId="32" fillId="29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34" fillId="29" borderId="0" xfId="0" applyFont="1" applyFill="1" applyBorder="1" applyAlignment="1">
      <alignment horizontal="right"/>
    </xf>
    <xf numFmtId="0" fontId="29" fillId="2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" xfId="59"/>
    <cellStyle name="Heading 1" xfId="60"/>
    <cellStyle name="Heading 2" xfId="61"/>
    <cellStyle name="Neutral" xfId="62"/>
    <cellStyle name="Note" xfId="63"/>
    <cellStyle name="Status" xfId="64"/>
    <cellStyle name="Text" xfId="65"/>
    <cellStyle name="Warning" xfId="66"/>
    <cellStyle name="Акцент1" xfId="67"/>
    <cellStyle name="Акцент1 2" xfId="68"/>
    <cellStyle name="Акцент2" xfId="69"/>
    <cellStyle name="Акцент2 2" xfId="70"/>
    <cellStyle name="Акцент3" xfId="71"/>
    <cellStyle name="Акцент3 2" xfId="72"/>
    <cellStyle name="Акцент4" xfId="73"/>
    <cellStyle name="Акцент4 2" xfId="74"/>
    <cellStyle name="Акцент5" xfId="75"/>
    <cellStyle name="Акцент5 2" xfId="76"/>
    <cellStyle name="Акцент6" xfId="77"/>
    <cellStyle name="Акцент6 2" xfId="78"/>
    <cellStyle name="Ввод " xfId="79"/>
    <cellStyle name="Ввод  2" xfId="80"/>
    <cellStyle name="Вывод" xfId="81"/>
    <cellStyle name="Вывод 2" xfId="82"/>
    <cellStyle name="Вычисление" xfId="83"/>
    <cellStyle name="Вычисление 2" xfId="84"/>
    <cellStyle name="Currency" xfId="85"/>
    <cellStyle name="Currency [0]" xfId="86"/>
    <cellStyle name="Денежный 2" xfId="87"/>
    <cellStyle name="Денежный 2 2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3 2" xfId="107"/>
    <cellStyle name="Обычный 3 2 2" xfId="108"/>
    <cellStyle name="Обычный 3 3" xfId="109"/>
    <cellStyle name="Обычный 4" xfId="110"/>
    <cellStyle name="Обычный 4 2" xfId="111"/>
    <cellStyle name="Обычный 4 2 2" xfId="112"/>
    <cellStyle name="Обычный 4 3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8"/>
  <sheetViews>
    <sheetView showGridLines="0" tabSelected="1" zoomScale="85" zoomScaleNormal="85" zoomScalePageLayoutView="0" workbookViewId="0" topLeftCell="B130">
      <selection activeCell="J19" sqref="J19"/>
    </sheetView>
  </sheetViews>
  <sheetFormatPr defaultColWidth="9.140625" defaultRowHeight="12.75" customHeight="1" outlineLevelRow="7"/>
  <cols>
    <col min="1" max="1" width="21.00390625" style="64" hidden="1" customWidth="1"/>
    <col min="2" max="2" width="58.28125" style="66" customWidth="1"/>
    <col min="3" max="3" width="11.7109375" style="64" bestFit="1" customWidth="1"/>
    <col min="4" max="4" width="13.421875" style="64" bestFit="1" customWidth="1"/>
    <col min="5" max="5" width="11.7109375" style="64" bestFit="1" customWidth="1"/>
    <col min="6" max="6" width="13.421875" style="65" bestFit="1" customWidth="1"/>
    <col min="7" max="7" width="8.57421875" style="64" bestFit="1" customWidth="1"/>
    <col min="8" max="16384" width="9.140625" style="64" customWidth="1"/>
  </cols>
  <sheetData>
    <row r="2" spans="1:7" ht="15.75">
      <c r="A2" s="63"/>
      <c r="B2" s="72" t="s">
        <v>276</v>
      </c>
      <c r="C2" s="73"/>
      <c r="D2" s="73"/>
      <c r="E2" s="73"/>
      <c r="F2" s="73"/>
      <c r="G2" s="73"/>
    </row>
    <row r="3" spans="1:7" ht="15.75">
      <c r="A3" s="63"/>
      <c r="B3" s="70" t="s">
        <v>277</v>
      </c>
      <c r="C3" s="70"/>
      <c r="D3" s="70"/>
      <c r="E3" s="70"/>
      <c r="F3" s="70"/>
      <c r="G3" s="70"/>
    </row>
    <row r="4" spans="1:7" ht="15.75">
      <c r="A4" s="63"/>
      <c r="B4" s="70" t="s">
        <v>264</v>
      </c>
      <c r="C4" s="70"/>
      <c r="D4" s="70"/>
      <c r="E4" s="70"/>
      <c r="F4" s="70"/>
      <c r="G4" s="70"/>
    </row>
    <row r="5" ht="11.25"/>
    <row r="6" spans="1:7" s="1" customFormat="1" ht="38.25">
      <c r="A6" s="3" t="s">
        <v>0</v>
      </c>
      <c r="B6" s="2" t="s">
        <v>1</v>
      </c>
      <c r="C6" s="2" t="s">
        <v>229</v>
      </c>
      <c r="D6" s="2" t="s">
        <v>265</v>
      </c>
      <c r="E6" s="2" t="s">
        <v>2</v>
      </c>
      <c r="F6" s="2" t="s">
        <v>266</v>
      </c>
      <c r="G6" s="2" t="s">
        <v>3</v>
      </c>
    </row>
    <row r="7" spans="1:7" s="18" customFormat="1" ht="12.75">
      <c r="A7" s="3" t="s">
        <v>4</v>
      </c>
      <c r="B7" s="16" t="s">
        <v>5</v>
      </c>
      <c r="C7" s="10">
        <f>C8+C9+C10+C15+C18+C21+C28+C32+C33+C39+C40</f>
        <v>718471.9</v>
      </c>
      <c r="D7" s="10">
        <f>D8+D9+D10+D15+D18+D21+D28+D32+D33+D39+D40</f>
        <v>356051.4000000001</v>
      </c>
      <c r="E7" s="10">
        <f>D7/C7*100</f>
        <v>49.55676067498256</v>
      </c>
      <c r="F7" s="10">
        <f>F8+F9+F10+F15+F18+F21+F28+F32+F33+F39+F40</f>
        <v>311331</v>
      </c>
      <c r="G7" s="10">
        <f aca="true" t="shared" si="0" ref="G7:G104">D7/F7*100</f>
        <v>114.36426183065616</v>
      </c>
    </row>
    <row r="8" spans="1:7" s="18" customFormat="1" ht="12.75" outlineLevel="2">
      <c r="A8" s="3" t="s">
        <v>6</v>
      </c>
      <c r="B8" s="16" t="s">
        <v>7</v>
      </c>
      <c r="C8" s="17">
        <v>410768.5</v>
      </c>
      <c r="D8" s="10">
        <v>189165.1</v>
      </c>
      <c r="E8" s="10">
        <f aca="true" t="shared" si="1" ref="E8:E71">D8/C8*100</f>
        <v>46.05151076579631</v>
      </c>
      <c r="F8" s="10">
        <v>167602.9</v>
      </c>
      <c r="G8" s="10">
        <f t="shared" si="0"/>
        <v>112.8650518576946</v>
      </c>
    </row>
    <row r="9" spans="1:7" s="18" customFormat="1" ht="25.5" outlineLevel="1">
      <c r="A9" s="3" t="s">
        <v>8</v>
      </c>
      <c r="B9" s="16" t="s">
        <v>9</v>
      </c>
      <c r="C9" s="17">
        <v>41250.1</v>
      </c>
      <c r="D9" s="10">
        <v>19405.7</v>
      </c>
      <c r="E9" s="10">
        <f t="shared" si="1"/>
        <v>47.04400716604324</v>
      </c>
      <c r="F9" s="10">
        <v>17417.3</v>
      </c>
      <c r="G9" s="10">
        <f t="shared" si="0"/>
        <v>111.41623558186402</v>
      </c>
    </row>
    <row r="10" spans="1:7" s="18" customFormat="1" ht="12.75" outlineLevel="1">
      <c r="A10" s="3" t="s">
        <v>10</v>
      </c>
      <c r="B10" s="16" t="s">
        <v>11</v>
      </c>
      <c r="C10" s="10">
        <f>C11+C12+C13+C14</f>
        <v>52985.9</v>
      </c>
      <c r="D10" s="10">
        <f>D11+D12+D13+D14</f>
        <v>68481.1</v>
      </c>
      <c r="E10" s="10">
        <f t="shared" si="1"/>
        <v>129.24400642435063</v>
      </c>
      <c r="F10" s="10">
        <f>F11+F12+F13+F14</f>
        <v>49702.40000000001</v>
      </c>
      <c r="G10" s="10">
        <f t="shared" si="0"/>
        <v>137.78228013134174</v>
      </c>
    </row>
    <row r="11" spans="1:7" s="1" customFormat="1" ht="25.5" outlineLevel="1">
      <c r="A11" s="19" t="s">
        <v>12</v>
      </c>
      <c r="B11" s="20" t="s">
        <v>13</v>
      </c>
      <c r="C11" s="21">
        <v>6610</v>
      </c>
      <c r="D11" s="11">
        <v>3432.8</v>
      </c>
      <c r="E11" s="11">
        <f t="shared" si="1"/>
        <v>51.933434190620275</v>
      </c>
      <c r="F11" s="11">
        <v>1901.5</v>
      </c>
      <c r="G11" s="11">
        <f t="shared" si="0"/>
        <v>180.53115961083358</v>
      </c>
    </row>
    <row r="12" spans="1:7" s="1" customFormat="1" ht="12.75" outlineLevel="2">
      <c r="A12" s="19" t="s">
        <v>14</v>
      </c>
      <c r="B12" s="20" t="s">
        <v>15</v>
      </c>
      <c r="C12" s="21">
        <v>10375.9</v>
      </c>
      <c r="D12" s="11">
        <v>7863.6</v>
      </c>
      <c r="E12" s="11">
        <f t="shared" si="1"/>
        <v>75.7871606318488</v>
      </c>
      <c r="F12" s="11">
        <v>18953.9</v>
      </c>
      <c r="G12" s="11">
        <f t="shared" si="0"/>
        <v>41.48803148692353</v>
      </c>
    </row>
    <row r="13" spans="1:7" s="1" customFormat="1" ht="12.75" outlineLevel="2">
      <c r="A13" s="19" t="s">
        <v>16</v>
      </c>
      <c r="B13" s="20" t="s">
        <v>17</v>
      </c>
      <c r="C13" s="21">
        <v>31000</v>
      </c>
      <c r="D13" s="11">
        <v>51012.2</v>
      </c>
      <c r="E13" s="11">
        <f t="shared" si="1"/>
        <v>164.55548387096772</v>
      </c>
      <c r="F13" s="11">
        <v>28431.7</v>
      </c>
      <c r="G13" s="11">
        <f t="shared" si="0"/>
        <v>179.42015426443018</v>
      </c>
    </row>
    <row r="14" spans="1:7" s="1" customFormat="1" ht="25.5" outlineLevel="2">
      <c r="A14" s="19" t="s">
        <v>18</v>
      </c>
      <c r="B14" s="20" t="s">
        <v>19</v>
      </c>
      <c r="C14" s="21">
        <v>5000</v>
      </c>
      <c r="D14" s="11">
        <v>6172.5</v>
      </c>
      <c r="E14" s="11">
        <f t="shared" si="1"/>
        <v>123.44999999999999</v>
      </c>
      <c r="F14" s="11">
        <v>415.3</v>
      </c>
      <c r="G14" s="11">
        <f t="shared" si="0"/>
        <v>1486.2749819407657</v>
      </c>
    </row>
    <row r="15" spans="1:7" s="1" customFormat="1" ht="12.75" outlineLevel="1">
      <c r="A15" s="3" t="s">
        <v>20</v>
      </c>
      <c r="B15" s="16" t="s">
        <v>21</v>
      </c>
      <c r="C15" s="10">
        <f>C16+C17</f>
        <v>93600.7</v>
      </c>
      <c r="D15" s="10">
        <f>D16+D17</f>
        <v>15465.900000000001</v>
      </c>
      <c r="E15" s="10">
        <f t="shared" si="1"/>
        <v>16.52327386440486</v>
      </c>
      <c r="F15" s="10">
        <f>F16+F17</f>
        <v>17507</v>
      </c>
      <c r="G15" s="10">
        <f t="shared" si="0"/>
        <v>88.3412349345976</v>
      </c>
    </row>
    <row r="16" spans="1:7" s="1" customFormat="1" ht="12.75" outlineLevel="2">
      <c r="A16" s="19" t="s">
        <v>22</v>
      </c>
      <c r="B16" s="20" t="s">
        <v>23</v>
      </c>
      <c r="C16" s="21">
        <v>22400.7</v>
      </c>
      <c r="D16" s="11">
        <v>736.2</v>
      </c>
      <c r="E16" s="11">
        <f t="shared" si="1"/>
        <v>3.286504439593406</v>
      </c>
      <c r="F16" s="11">
        <v>818.9</v>
      </c>
      <c r="G16" s="11">
        <f t="shared" si="0"/>
        <v>89.901086823788</v>
      </c>
    </row>
    <row r="17" spans="1:7" s="1" customFormat="1" ht="12.75" outlineLevel="2">
      <c r="A17" s="19" t="s">
        <v>24</v>
      </c>
      <c r="B17" s="20" t="s">
        <v>25</v>
      </c>
      <c r="C17" s="21">
        <v>71200</v>
      </c>
      <c r="D17" s="11">
        <v>14729.7</v>
      </c>
      <c r="E17" s="11">
        <f t="shared" si="1"/>
        <v>20.687780898876408</v>
      </c>
      <c r="F17" s="11">
        <v>16688.1</v>
      </c>
      <c r="G17" s="11">
        <f t="shared" si="0"/>
        <v>88.26469160659394</v>
      </c>
    </row>
    <row r="18" spans="1:7" s="1" customFormat="1" ht="12.75" outlineLevel="1">
      <c r="A18" s="3" t="s">
        <v>26</v>
      </c>
      <c r="B18" s="16" t="s">
        <v>27</v>
      </c>
      <c r="C18" s="10">
        <f>C19+C20</f>
        <v>7000</v>
      </c>
      <c r="D18" s="10">
        <f>D19+D20</f>
        <v>3932.7</v>
      </c>
      <c r="E18" s="10">
        <f t="shared" si="1"/>
        <v>56.18142857142857</v>
      </c>
      <c r="F18" s="10">
        <f>F19+F20</f>
        <v>3050.2</v>
      </c>
      <c r="G18" s="10">
        <f t="shared" si="0"/>
        <v>128.93252901449085</v>
      </c>
    </row>
    <row r="19" spans="1:7" s="1" customFormat="1" ht="25.5" outlineLevel="2">
      <c r="A19" s="19" t="s">
        <v>28</v>
      </c>
      <c r="B19" s="22" t="s">
        <v>29</v>
      </c>
      <c r="C19" s="21">
        <v>6970</v>
      </c>
      <c r="D19" s="11">
        <v>3912.7</v>
      </c>
      <c r="E19" s="11">
        <f t="shared" si="1"/>
        <v>56.13629842180774</v>
      </c>
      <c r="F19" s="11">
        <v>3040.2</v>
      </c>
      <c r="G19" s="11">
        <f t="shared" si="0"/>
        <v>128.69876981777514</v>
      </c>
    </row>
    <row r="20" spans="1:7" s="1" customFormat="1" ht="25.5" outlineLevel="2">
      <c r="A20" s="19" t="s">
        <v>30</v>
      </c>
      <c r="B20" s="22" t="s">
        <v>31</v>
      </c>
      <c r="C20" s="21">
        <v>30</v>
      </c>
      <c r="D20" s="11">
        <v>20</v>
      </c>
      <c r="E20" s="11">
        <f t="shared" si="1"/>
        <v>66.66666666666666</v>
      </c>
      <c r="F20" s="11">
        <v>10</v>
      </c>
      <c r="G20" s="11">
        <f t="shared" si="0"/>
        <v>200</v>
      </c>
    </row>
    <row r="21" spans="1:7" s="1" customFormat="1" ht="25.5" outlineLevel="1">
      <c r="A21" s="3" t="s">
        <v>32</v>
      </c>
      <c r="B21" s="23" t="s">
        <v>33</v>
      </c>
      <c r="C21" s="10">
        <f>C22+C23+C24+C25+C26+C27</f>
        <v>91102.8</v>
      </c>
      <c r="D21" s="10">
        <f>D22+D23+D24+D25+D26+D27</f>
        <v>46393.7</v>
      </c>
      <c r="E21" s="10">
        <f t="shared" si="1"/>
        <v>50.92455994766352</v>
      </c>
      <c r="F21" s="10">
        <f>F22+F23+F24+F25+F26+F27</f>
        <v>44130.5</v>
      </c>
      <c r="G21" s="10">
        <f t="shared" si="0"/>
        <v>105.12842591858238</v>
      </c>
    </row>
    <row r="22" spans="1:7" s="1" customFormat="1" ht="63.75" outlineLevel="7">
      <c r="A22" s="24" t="s">
        <v>34</v>
      </c>
      <c r="B22" s="25" t="s">
        <v>35</v>
      </c>
      <c r="C22" s="21">
        <v>77250</v>
      </c>
      <c r="D22" s="11">
        <v>33187.3</v>
      </c>
      <c r="E22" s="11">
        <f t="shared" si="1"/>
        <v>42.960906148867316</v>
      </c>
      <c r="F22" s="11">
        <v>36581.9</v>
      </c>
      <c r="G22" s="11">
        <f t="shared" si="0"/>
        <v>90.72054759320866</v>
      </c>
    </row>
    <row r="23" spans="1:7" s="1" customFormat="1" ht="63.75" outlineLevel="7">
      <c r="A23" s="24" t="s">
        <v>36</v>
      </c>
      <c r="B23" s="22" t="s">
        <v>37</v>
      </c>
      <c r="C23" s="21">
        <v>2020</v>
      </c>
      <c r="D23" s="11">
        <v>3444.2</v>
      </c>
      <c r="E23" s="11">
        <f t="shared" si="1"/>
        <v>170.5049504950495</v>
      </c>
      <c r="F23" s="11">
        <v>683.7</v>
      </c>
      <c r="G23" s="11">
        <f t="shared" si="0"/>
        <v>503.75895860757635</v>
      </c>
    </row>
    <row r="24" spans="1:7" s="1" customFormat="1" ht="51" outlineLevel="7">
      <c r="A24" s="24" t="s">
        <v>38</v>
      </c>
      <c r="B24" s="22" t="s">
        <v>39</v>
      </c>
      <c r="C24" s="21">
        <v>832.8</v>
      </c>
      <c r="D24" s="11">
        <v>338.6</v>
      </c>
      <c r="E24" s="11">
        <f t="shared" si="1"/>
        <v>40.658021133525466</v>
      </c>
      <c r="F24" s="11">
        <v>329.3</v>
      </c>
      <c r="G24" s="11">
        <f t="shared" si="0"/>
        <v>102.82417248709383</v>
      </c>
    </row>
    <row r="25" spans="1:7" s="1" customFormat="1" ht="25.5" outlineLevel="7">
      <c r="A25" s="24" t="s">
        <v>40</v>
      </c>
      <c r="B25" s="22" t="s">
        <v>41</v>
      </c>
      <c r="C25" s="21">
        <v>6500</v>
      </c>
      <c r="D25" s="11">
        <v>4073</v>
      </c>
      <c r="E25" s="11">
        <f t="shared" si="1"/>
        <v>62.661538461538456</v>
      </c>
      <c r="F25" s="11">
        <v>3207.9</v>
      </c>
      <c r="G25" s="11">
        <f t="shared" si="0"/>
        <v>126.96779824807507</v>
      </c>
    </row>
    <row r="26" spans="1:7" s="1" customFormat="1" ht="38.25" outlineLevel="7">
      <c r="A26" s="24" t="s">
        <v>42</v>
      </c>
      <c r="B26" s="22" t="s">
        <v>43</v>
      </c>
      <c r="C26" s="21">
        <v>1200</v>
      </c>
      <c r="D26" s="11">
        <v>1020.6</v>
      </c>
      <c r="E26" s="11">
        <f t="shared" si="1"/>
        <v>85.05</v>
      </c>
      <c r="F26" s="11">
        <v>645.7</v>
      </c>
      <c r="G26" s="11">
        <f t="shared" si="0"/>
        <v>158.061019049094</v>
      </c>
    </row>
    <row r="27" spans="1:7" s="1" customFormat="1" ht="63.75" outlineLevel="7">
      <c r="A27" s="24" t="s">
        <v>44</v>
      </c>
      <c r="B27" s="22" t="s">
        <v>45</v>
      </c>
      <c r="C27" s="21">
        <v>3300</v>
      </c>
      <c r="D27" s="11">
        <v>4330</v>
      </c>
      <c r="E27" s="11">
        <f t="shared" si="1"/>
        <v>131.2121212121212</v>
      </c>
      <c r="F27" s="11">
        <v>2682</v>
      </c>
      <c r="G27" s="11">
        <f t="shared" si="0"/>
        <v>161.44668158090977</v>
      </c>
    </row>
    <row r="28" spans="1:7" s="1" customFormat="1" ht="12.75" outlineLevel="1">
      <c r="A28" s="3" t="s">
        <v>46</v>
      </c>
      <c r="B28" s="16" t="s">
        <v>47</v>
      </c>
      <c r="C28" s="10">
        <f>C29+C30+C31</f>
        <v>1200</v>
      </c>
      <c r="D28" s="10">
        <f>D29+D30+D31</f>
        <v>598.2</v>
      </c>
      <c r="E28" s="10">
        <f t="shared" si="1"/>
        <v>49.85000000000001</v>
      </c>
      <c r="F28" s="10">
        <f>F29+F30+F31</f>
        <v>761.8</v>
      </c>
      <c r="G28" s="10">
        <f t="shared" si="0"/>
        <v>78.52454712522973</v>
      </c>
    </row>
    <row r="29" spans="1:7" s="1" customFormat="1" ht="25.5" outlineLevel="3">
      <c r="A29" s="19" t="s">
        <v>48</v>
      </c>
      <c r="B29" s="20" t="s">
        <v>49</v>
      </c>
      <c r="C29" s="21">
        <v>288.8</v>
      </c>
      <c r="D29" s="11">
        <v>373.4</v>
      </c>
      <c r="E29" s="11">
        <f t="shared" si="1"/>
        <v>129.29362880886427</v>
      </c>
      <c r="F29" s="11">
        <v>242.6</v>
      </c>
      <c r="G29" s="11">
        <f t="shared" si="0"/>
        <v>153.91591096455068</v>
      </c>
    </row>
    <row r="30" spans="1:7" s="1" customFormat="1" ht="12.75" outlineLevel="3">
      <c r="A30" s="19" t="s">
        <v>50</v>
      </c>
      <c r="B30" s="20" t="s">
        <v>51</v>
      </c>
      <c r="C30" s="21">
        <v>257.8</v>
      </c>
      <c r="D30" s="11">
        <v>50.8</v>
      </c>
      <c r="E30" s="11">
        <f t="shared" si="1"/>
        <v>19.705197827773464</v>
      </c>
      <c r="F30" s="11">
        <v>140.2</v>
      </c>
      <c r="G30" s="11">
        <f t="shared" si="0"/>
        <v>36.233951497860204</v>
      </c>
    </row>
    <row r="31" spans="1:7" s="1" customFormat="1" ht="12.75" outlineLevel="3">
      <c r="A31" s="19" t="s">
        <v>52</v>
      </c>
      <c r="B31" s="20" t="s">
        <v>53</v>
      </c>
      <c r="C31" s="21">
        <v>653.4</v>
      </c>
      <c r="D31" s="11">
        <v>174</v>
      </c>
      <c r="E31" s="11">
        <f t="shared" si="1"/>
        <v>26.62993572084481</v>
      </c>
      <c r="F31" s="11">
        <v>379</v>
      </c>
      <c r="G31" s="11">
        <f t="shared" si="0"/>
        <v>45.91029023746702</v>
      </c>
    </row>
    <row r="32" spans="1:7" s="1" customFormat="1" ht="25.5" outlineLevel="1">
      <c r="A32" s="3" t="s">
        <v>54</v>
      </c>
      <c r="B32" s="16" t="s">
        <v>55</v>
      </c>
      <c r="C32" s="17">
        <v>9936.9</v>
      </c>
      <c r="D32" s="10">
        <v>4455.7</v>
      </c>
      <c r="E32" s="10">
        <f t="shared" si="1"/>
        <v>44.83994002153589</v>
      </c>
      <c r="F32" s="10">
        <v>3845</v>
      </c>
      <c r="G32" s="10">
        <f t="shared" si="0"/>
        <v>115.88296488946683</v>
      </c>
    </row>
    <row r="33" spans="1:7" s="1" customFormat="1" ht="12.75" outlineLevel="1">
      <c r="A33" s="3" t="s">
        <v>56</v>
      </c>
      <c r="B33" s="16" t="s">
        <v>57</v>
      </c>
      <c r="C33" s="10">
        <f>C34+C35+C36+C37+C38</f>
        <v>5127</v>
      </c>
      <c r="D33" s="10">
        <f>D34+D35+D36+D37+D38</f>
        <v>2840.6</v>
      </c>
      <c r="E33" s="10">
        <f t="shared" si="1"/>
        <v>55.40472010922567</v>
      </c>
      <c r="F33" s="10">
        <f>F34+F35+F36+F37+F38</f>
        <v>4575.7</v>
      </c>
      <c r="G33" s="10">
        <f t="shared" si="0"/>
        <v>62.08011888891317</v>
      </c>
    </row>
    <row r="34" spans="1:7" s="1" customFormat="1" ht="76.5" outlineLevel="7">
      <c r="A34" s="26" t="s">
        <v>58</v>
      </c>
      <c r="B34" s="27" t="s">
        <v>59</v>
      </c>
      <c r="C34" s="21">
        <v>2400</v>
      </c>
      <c r="D34" s="11">
        <v>351.6</v>
      </c>
      <c r="E34" s="11">
        <f t="shared" si="1"/>
        <v>14.650000000000002</v>
      </c>
      <c r="F34" s="11">
        <v>3546.8</v>
      </c>
      <c r="G34" s="11">
        <f t="shared" si="0"/>
        <v>9.913161159354912</v>
      </c>
    </row>
    <row r="35" spans="1:7" s="1" customFormat="1" ht="63.75" outlineLevel="7">
      <c r="A35" s="26" t="s">
        <v>60</v>
      </c>
      <c r="B35" s="28" t="s">
        <v>61</v>
      </c>
      <c r="C35" s="21">
        <v>0</v>
      </c>
      <c r="D35" s="11">
        <v>29.3</v>
      </c>
      <c r="E35" s="11"/>
      <c r="F35" s="11">
        <v>16.7</v>
      </c>
      <c r="G35" s="11">
        <f t="shared" si="0"/>
        <v>175.4491017964072</v>
      </c>
    </row>
    <row r="36" spans="1:7" s="1" customFormat="1" ht="38.25" outlineLevel="7">
      <c r="A36" s="29" t="s">
        <v>62</v>
      </c>
      <c r="B36" s="30" t="s">
        <v>63</v>
      </c>
      <c r="C36" s="21">
        <v>2525</v>
      </c>
      <c r="D36" s="11">
        <v>2367.6</v>
      </c>
      <c r="E36" s="11">
        <f t="shared" si="1"/>
        <v>93.76633663366336</v>
      </c>
      <c r="F36" s="11">
        <v>982</v>
      </c>
      <c r="G36" s="11">
        <f t="shared" si="0"/>
        <v>241.09979633401218</v>
      </c>
    </row>
    <row r="37" spans="1:7" s="1" customFormat="1" ht="38.25" outlineLevel="7">
      <c r="A37" s="31" t="s">
        <v>64</v>
      </c>
      <c r="B37" s="30" t="s">
        <v>65</v>
      </c>
      <c r="C37" s="21">
        <v>0</v>
      </c>
      <c r="D37" s="11">
        <v>5.9</v>
      </c>
      <c r="E37" s="11"/>
      <c r="F37" s="11">
        <v>0</v>
      </c>
      <c r="G37" s="11"/>
    </row>
    <row r="38" spans="1:7" s="1" customFormat="1" ht="63.75" outlineLevel="7">
      <c r="A38" s="32" t="s">
        <v>66</v>
      </c>
      <c r="B38" s="22" t="s">
        <v>67</v>
      </c>
      <c r="C38" s="21">
        <v>202</v>
      </c>
      <c r="D38" s="11">
        <v>86.2</v>
      </c>
      <c r="E38" s="11">
        <f t="shared" si="1"/>
        <v>42.67326732673267</v>
      </c>
      <c r="F38" s="11">
        <v>30.2</v>
      </c>
      <c r="G38" s="11">
        <f t="shared" si="0"/>
        <v>285.43046357615896</v>
      </c>
    </row>
    <row r="39" spans="1:7" s="1" customFormat="1" ht="12.75" outlineLevel="1">
      <c r="A39" s="3" t="s">
        <v>68</v>
      </c>
      <c r="B39" s="16" t="s">
        <v>69</v>
      </c>
      <c r="C39" s="17">
        <v>5500</v>
      </c>
      <c r="D39" s="10">
        <v>5265.7</v>
      </c>
      <c r="E39" s="10">
        <f t="shared" si="1"/>
        <v>95.74</v>
      </c>
      <c r="F39" s="10">
        <v>2313.7</v>
      </c>
      <c r="G39" s="10">
        <f t="shared" si="0"/>
        <v>227.58784630678136</v>
      </c>
    </row>
    <row r="40" spans="1:7" s="1" customFormat="1" ht="12.75" outlineLevel="1">
      <c r="A40" s="3" t="s">
        <v>70</v>
      </c>
      <c r="B40" s="16" t="s">
        <v>71</v>
      </c>
      <c r="C40" s="10">
        <f>C41+C42</f>
        <v>0</v>
      </c>
      <c r="D40" s="10">
        <f>D41+D42</f>
        <v>47</v>
      </c>
      <c r="E40" s="10"/>
      <c r="F40" s="10">
        <f>F41+F42</f>
        <v>424.5</v>
      </c>
      <c r="G40" s="10">
        <f t="shared" si="0"/>
        <v>11.071849234393403</v>
      </c>
    </row>
    <row r="41" spans="1:7" s="1" customFormat="1" ht="12.75" outlineLevel="7">
      <c r="A41" s="24" t="s">
        <v>72</v>
      </c>
      <c r="B41" s="20" t="s">
        <v>73</v>
      </c>
      <c r="C41" s="11">
        <v>0</v>
      </c>
      <c r="D41" s="11">
        <v>27.6</v>
      </c>
      <c r="E41" s="11"/>
      <c r="F41" s="11">
        <v>-47.7</v>
      </c>
      <c r="G41" s="11"/>
    </row>
    <row r="42" spans="1:7" s="1" customFormat="1" ht="12.75" outlineLevel="7">
      <c r="A42" s="24" t="s">
        <v>74</v>
      </c>
      <c r="B42" s="20" t="s">
        <v>71</v>
      </c>
      <c r="C42" s="11">
        <v>0</v>
      </c>
      <c r="D42" s="11">
        <v>19.4</v>
      </c>
      <c r="E42" s="11"/>
      <c r="F42" s="11">
        <v>472.2</v>
      </c>
      <c r="G42" s="11">
        <f t="shared" si="0"/>
        <v>4.10842863193562</v>
      </c>
    </row>
    <row r="43" spans="1:7" s="1" customFormat="1" ht="12.75">
      <c r="A43" s="3" t="s">
        <v>75</v>
      </c>
      <c r="B43" s="16" t="s">
        <v>76</v>
      </c>
      <c r="C43" s="10">
        <f>C44+C102+C103</f>
        <v>1272629.6</v>
      </c>
      <c r="D43" s="10">
        <f>D44+D102+D103</f>
        <v>548427.9000000001</v>
      </c>
      <c r="E43" s="10">
        <f t="shared" si="1"/>
        <v>43.09407073354259</v>
      </c>
      <c r="F43" s="10">
        <f>F44+F102+F103</f>
        <v>455544.4</v>
      </c>
      <c r="G43" s="10">
        <f t="shared" si="0"/>
        <v>120.38956027118326</v>
      </c>
    </row>
    <row r="44" spans="1:7" s="1" customFormat="1" ht="25.5" outlineLevel="1">
      <c r="A44" s="3" t="s">
        <v>77</v>
      </c>
      <c r="B44" s="16" t="s">
        <v>78</v>
      </c>
      <c r="C44" s="10">
        <f>C45+C47+C72+C95</f>
        <v>1272510.6</v>
      </c>
      <c r="D44" s="10">
        <f>D45+D47+D72+D95</f>
        <v>553449.7000000001</v>
      </c>
      <c r="E44" s="10">
        <f t="shared" si="1"/>
        <v>43.49273789939353</v>
      </c>
      <c r="F44" s="10">
        <f>F45+F47+F72+F95</f>
        <v>456957.2</v>
      </c>
      <c r="G44" s="10">
        <f t="shared" si="0"/>
        <v>121.11631023649481</v>
      </c>
    </row>
    <row r="45" spans="1:7" s="1" customFormat="1" ht="12.75" outlineLevel="1">
      <c r="A45" s="3" t="s">
        <v>79</v>
      </c>
      <c r="B45" s="16" t="s">
        <v>80</v>
      </c>
      <c r="C45" s="10">
        <f>C46</f>
        <v>0</v>
      </c>
      <c r="D45" s="10">
        <f>D46</f>
        <v>0</v>
      </c>
      <c r="E45" s="10"/>
      <c r="F45" s="10">
        <f>F46</f>
        <v>4564</v>
      </c>
      <c r="G45" s="10">
        <f t="shared" si="0"/>
        <v>0</v>
      </c>
    </row>
    <row r="46" spans="1:7" s="5" customFormat="1" ht="38.25" outlineLevel="1">
      <c r="A46" s="33" t="s">
        <v>81</v>
      </c>
      <c r="B46" s="34" t="s">
        <v>82</v>
      </c>
      <c r="C46" s="8">
        <v>0</v>
      </c>
      <c r="D46" s="8">
        <v>0</v>
      </c>
      <c r="E46" s="11"/>
      <c r="F46" s="8">
        <v>4564</v>
      </c>
      <c r="G46" s="11">
        <f t="shared" si="0"/>
        <v>0</v>
      </c>
    </row>
    <row r="47" spans="1:7" s="1" customFormat="1" ht="25.5" outlineLevel="2">
      <c r="A47" s="3" t="s">
        <v>83</v>
      </c>
      <c r="B47" s="23" t="s">
        <v>84</v>
      </c>
      <c r="C47" s="43">
        <f>C48+C49+C50+C51+C52+C53+C54+C55+C57+C58+C59+C60+C61+C62+C63+C65+C66+C67+C68+C69+C70+C71</f>
        <v>522161.20000000007</v>
      </c>
      <c r="D47" s="60">
        <f>D48+D49+D50+D51+D54+D55+D57+D60+D62+D65+D66+D70+D58+D71</f>
        <v>155661.2</v>
      </c>
      <c r="E47" s="10">
        <f t="shared" si="1"/>
        <v>29.810947270689585</v>
      </c>
      <c r="F47" s="43">
        <f>F49+F50+F51+F52+F53+F54+F55+F56+F57+F58+F59+F60+F61+F62+F63+F64+F65+F66+F67+F68+F70+F71</f>
        <v>57682.899999999994</v>
      </c>
      <c r="G47" s="10">
        <f t="shared" si="0"/>
        <v>269.85675130757994</v>
      </c>
    </row>
    <row r="48" spans="1:7" s="1" customFormat="1" ht="38.25" outlineLevel="2">
      <c r="A48" s="44" t="s">
        <v>85</v>
      </c>
      <c r="B48" s="22" t="s">
        <v>274</v>
      </c>
      <c r="C48" s="13">
        <v>1421.4</v>
      </c>
      <c r="D48" s="13">
        <v>256.2</v>
      </c>
      <c r="E48" s="11">
        <f t="shared" si="1"/>
        <v>18.024482904178978</v>
      </c>
      <c r="F48" s="13">
        <v>0</v>
      </c>
      <c r="G48" s="11"/>
    </row>
    <row r="49" spans="1:7" s="1" customFormat="1" ht="12.75" outlineLevel="2">
      <c r="A49" s="19" t="s">
        <v>86</v>
      </c>
      <c r="B49" s="56" t="s">
        <v>87</v>
      </c>
      <c r="C49" s="12">
        <v>25287</v>
      </c>
      <c r="D49" s="12">
        <v>25000</v>
      </c>
      <c r="E49" s="11">
        <f t="shared" si="1"/>
        <v>98.86502946177878</v>
      </c>
      <c r="F49" s="12">
        <v>11567.1</v>
      </c>
      <c r="G49" s="11">
        <f t="shared" si="0"/>
        <v>216.13023143225183</v>
      </c>
    </row>
    <row r="50" spans="1:7" s="1" customFormat="1" ht="25.5" outlineLevel="2">
      <c r="A50" s="33" t="s">
        <v>88</v>
      </c>
      <c r="B50" s="34" t="s">
        <v>278</v>
      </c>
      <c r="C50" s="13">
        <v>8000</v>
      </c>
      <c r="D50" s="13">
        <v>332.9</v>
      </c>
      <c r="E50" s="11">
        <f t="shared" si="1"/>
        <v>4.16125</v>
      </c>
      <c r="F50" s="13">
        <v>0</v>
      </c>
      <c r="G50" s="11"/>
    </row>
    <row r="51" spans="1:7" s="1" customFormat="1" ht="89.25" outlineLevel="2">
      <c r="A51" s="19" t="s">
        <v>231</v>
      </c>
      <c r="B51" s="20" t="s">
        <v>232</v>
      </c>
      <c r="C51" s="8">
        <v>42152.2</v>
      </c>
      <c r="D51" s="8">
        <v>447.2</v>
      </c>
      <c r="E51" s="11">
        <f t="shared" si="1"/>
        <v>1.060917342392568</v>
      </c>
      <c r="F51" s="8">
        <v>0</v>
      </c>
      <c r="G51" s="11"/>
    </row>
    <row r="52" spans="1:7" s="1" customFormat="1" ht="63.75" outlineLevel="2">
      <c r="A52" s="33" t="s">
        <v>89</v>
      </c>
      <c r="B52" s="34" t="s">
        <v>90</v>
      </c>
      <c r="C52" s="13">
        <v>80000</v>
      </c>
      <c r="D52" s="13">
        <v>0</v>
      </c>
      <c r="E52" s="11">
        <f t="shared" si="1"/>
        <v>0</v>
      </c>
      <c r="F52" s="13">
        <v>0</v>
      </c>
      <c r="G52" s="11"/>
    </row>
    <row r="53" spans="1:7" s="1" customFormat="1" ht="25.5" outlineLevel="2">
      <c r="A53" s="19" t="s">
        <v>233</v>
      </c>
      <c r="B53" s="20" t="s">
        <v>241</v>
      </c>
      <c r="C53" s="11">
        <v>118649.9</v>
      </c>
      <c r="D53" s="11">
        <v>0</v>
      </c>
      <c r="E53" s="11">
        <f t="shared" si="1"/>
        <v>0</v>
      </c>
      <c r="F53" s="11">
        <v>0</v>
      </c>
      <c r="G53" s="11"/>
    </row>
    <row r="54" spans="1:7" s="1" customFormat="1" ht="51" outlineLevel="2">
      <c r="A54" s="19" t="s">
        <v>91</v>
      </c>
      <c r="B54" s="20" t="s">
        <v>92</v>
      </c>
      <c r="C54" s="11">
        <v>138439.5</v>
      </c>
      <c r="D54" s="11">
        <v>79411.2</v>
      </c>
      <c r="E54" s="11">
        <f t="shared" si="1"/>
        <v>57.361663398090855</v>
      </c>
      <c r="F54" s="11">
        <v>0</v>
      </c>
      <c r="G54" s="11"/>
    </row>
    <row r="55" spans="1:7" s="1" customFormat="1" ht="38.25" outlineLevel="2">
      <c r="A55" s="19" t="s">
        <v>93</v>
      </c>
      <c r="B55" s="20" t="s">
        <v>279</v>
      </c>
      <c r="C55" s="11">
        <v>35498.7</v>
      </c>
      <c r="D55" s="11">
        <v>14416</v>
      </c>
      <c r="E55" s="11">
        <f t="shared" si="1"/>
        <v>40.60993782870923</v>
      </c>
      <c r="F55" s="11">
        <v>0</v>
      </c>
      <c r="G55" s="11"/>
    </row>
    <row r="56" spans="1:7" s="1" customFormat="1" ht="38.25" outlineLevel="2">
      <c r="A56" s="19" t="s">
        <v>94</v>
      </c>
      <c r="B56" s="20" t="s">
        <v>95</v>
      </c>
      <c r="C56" s="11">
        <v>0</v>
      </c>
      <c r="D56" s="11">
        <v>0</v>
      </c>
      <c r="E56" s="11"/>
      <c r="F56" s="11">
        <v>1367.5</v>
      </c>
      <c r="G56" s="11">
        <f t="shared" si="0"/>
        <v>0</v>
      </c>
    </row>
    <row r="57" spans="1:7" s="1" customFormat="1" ht="12.75" outlineLevel="2">
      <c r="A57" s="19" t="s">
        <v>96</v>
      </c>
      <c r="B57" s="20" t="s">
        <v>280</v>
      </c>
      <c r="C57" s="11">
        <v>9683.2</v>
      </c>
      <c r="D57" s="11">
        <v>9683.2</v>
      </c>
      <c r="E57" s="11">
        <f t="shared" si="1"/>
        <v>100</v>
      </c>
      <c r="F57" s="11">
        <v>0</v>
      </c>
      <c r="G57" s="11"/>
    </row>
    <row r="58" spans="1:7" s="1" customFormat="1" ht="12.75" outlineLevel="2">
      <c r="A58" s="19" t="s">
        <v>97</v>
      </c>
      <c r="B58" s="20" t="s">
        <v>98</v>
      </c>
      <c r="C58" s="11">
        <v>31145.4</v>
      </c>
      <c r="D58" s="8">
        <v>12126.9</v>
      </c>
      <c r="E58" s="11">
        <f t="shared" si="1"/>
        <v>38.9364079446724</v>
      </c>
      <c r="F58" s="11">
        <v>11856</v>
      </c>
      <c r="G58" s="11">
        <f t="shared" si="0"/>
        <v>102.28491902834007</v>
      </c>
    </row>
    <row r="59" spans="1:7" s="1" customFormat="1" ht="25.5" outlineLevel="2">
      <c r="A59" s="19" t="s">
        <v>99</v>
      </c>
      <c r="B59" s="38" t="s">
        <v>281</v>
      </c>
      <c r="C59" s="11">
        <v>0</v>
      </c>
      <c r="D59" s="11">
        <v>0</v>
      </c>
      <c r="E59" s="11"/>
      <c r="F59" s="11">
        <v>9864.5</v>
      </c>
      <c r="G59" s="11">
        <f t="shared" si="0"/>
        <v>0</v>
      </c>
    </row>
    <row r="60" spans="1:7" s="1" customFormat="1" ht="38.25" outlineLevel="2">
      <c r="A60" s="19" t="s">
        <v>100</v>
      </c>
      <c r="B60" s="38" t="s">
        <v>101</v>
      </c>
      <c r="C60" s="11">
        <v>5094.6</v>
      </c>
      <c r="D60" s="11">
        <v>5094.6</v>
      </c>
      <c r="E60" s="11">
        <f t="shared" si="1"/>
        <v>100</v>
      </c>
      <c r="F60" s="11">
        <v>6749.6</v>
      </c>
      <c r="G60" s="11">
        <f t="shared" si="0"/>
        <v>75.48002844613015</v>
      </c>
    </row>
    <row r="61" spans="1:7" s="1" customFormat="1" ht="38.25" outlineLevel="2">
      <c r="A61" s="19" t="s">
        <v>102</v>
      </c>
      <c r="B61" s="38" t="s">
        <v>275</v>
      </c>
      <c r="C61" s="11">
        <v>0</v>
      </c>
      <c r="D61" s="11">
        <v>0</v>
      </c>
      <c r="E61" s="11"/>
      <c r="F61" s="11">
        <v>11238</v>
      </c>
      <c r="G61" s="11">
        <f t="shared" si="0"/>
        <v>0</v>
      </c>
    </row>
    <row r="62" spans="1:7" s="1" customFormat="1" ht="38.25" outlineLevel="7">
      <c r="A62" s="19" t="s">
        <v>103</v>
      </c>
      <c r="B62" s="20" t="s">
        <v>282</v>
      </c>
      <c r="C62" s="11">
        <v>7149.7</v>
      </c>
      <c r="D62" s="11">
        <v>3449.2</v>
      </c>
      <c r="E62" s="11">
        <f t="shared" si="1"/>
        <v>48.2425836049065</v>
      </c>
      <c r="F62" s="11">
        <v>0</v>
      </c>
      <c r="G62" s="11"/>
    </row>
    <row r="63" spans="1:7" s="1" customFormat="1" ht="25.5" outlineLevel="7">
      <c r="A63" s="35" t="s">
        <v>104</v>
      </c>
      <c r="B63" s="37" t="s">
        <v>283</v>
      </c>
      <c r="C63" s="11">
        <v>1440.4</v>
      </c>
      <c r="D63" s="11">
        <v>0</v>
      </c>
      <c r="E63" s="11">
        <f t="shared" si="1"/>
        <v>0</v>
      </c>
      <c r="F63" s="11">
        <v>0</v>
      </c>
      <c r="G63" s="11"/>
    </row>
    <row r="64" spans="1:7" s="1" customFormat="1" ht="51" outlineLevel="7">
      <c r="A64" s="35" t="s">
        <v>105</v>
      </c>
      <c r="B64" s="37" t="s">
        <v>284</v>
      </c>
      <c r="C64" s="11">
        <v>0</v>
      </c>
      <c r="D64" s="11">
        <v>0</v>
      </c>
      <c r="E64" s="11"/>
      <c r="F64" s="11">
        <v>2400</v>
      </c>
      <c r="G64" s="11">
        <f t="shared" si="0"/>
        <v>0</v>
      </c>
    </row>
    <row r="65" spans="1:7" s="1" customFormat="1" ht="38.25" outlineLevel="7">
      <c r="A65" s="35" t="s">
        <v>106</v>
      </c>
      <c r="B65" s="37" t="s">
        <v>285</v>
      </c>
      <c r="C65" s="11">
        <v>1000</v>
      </c>
      <c r="D65" s="11">
        <v>950.2</v>
      </c>
      <c r="E65" s="11">
        <f t="shared" si="1"/>
        <v>95.02000000000001</v>
      </c>
      <c r="F65" s="11">
        <v>1000</v>
      </c>
      <c r="G65" s="11">
        <f t="shared" si="0"/>
        <v>95.02000000000001</v>
      </c>
    </row>
    <row r="66" spans="1:7" s="1" customFormat="1" ht="25.5" outlineLevel="7">
      <c r="A66" s="35" t="s">
        <v>107</v>
      </c>
      <c r="B66" s="37" t="s">
        <v>286</v>
      </c>
      <c r="C66" s="11">
        <v>10000</v>
      </c>
      <c r="D66" s="11">
        <v>1468.1</v>
      </c>
      <c r="E66" s="11">
        <f t="shared" si="1"/>
        <v>14.681</v>
      </c>
      <c r="F66" s="11">
        <v>0</v>
      </c>
      <c r="G66" s="11"/>
    </row>
    <row r="67" spans="1:7" s="1" customFormat="1" ht="38.25" outlineLevel="7">
      <c r="A67" s="35" t="s">
        <v>108</v>
      </c>
      <c r="B67" s="37" t="s">
        <v>287</v>
      </c>
      <c r="C67" s="11">
        <v>1000</v>
      </c>
      <c r="D67" s="11">
        <v>0</v>
      </c>
      <c r="E67" s="11">
        <f t="shared" si="1"/>
        <v>0</v>
      </c>
      <c r="F67" s="11">
        <v>0</v>
      </c>
      <c r="G67" s="11"/>
    </row>
    <row r="68" spans="1:7" s="1" customFormat="1" ht="25.5" outlineLevel="7">
      <c r="A68" s="35" t="s">
        <v>234</v>
      </c>
      <c r="B68" s="37" t="s">
        <v>288</v>
      </c>
      <c r="C68" s="11">
        <v>474.7</v>
      </c>
      <c r="D68" s="11">
        <v>0</v>
      </c>
      <c r="E68" s="11">
        <f t="shared" si="1"/>
        <v>0</v>
      </c>
      <c r="F68" s="11">
        <v>0</v>
      </c>
      <c r="G68" s="11"/>
    </row>
    <row r="69" spans="1:7" s="1" customFormat="1" ht="12.75" outlineLevel="7">
      <c r="A69" s="35" t="s">
        <v>267</v>
      </c>
      <c r="B69" s="37" t="s">
        <v>289</v>
      </c>
      <c r="C69" s="11">
        <v>2100</v>
      </c>
      <c r="D69" s="11">
        <v>0</v>
      </c>
      <c r="E69" s="11">
        <f t="shared" si="1"/>
        <v>0</v>
      </c>
      <c r="F69" s="11">
        <v>0</v>
      </c>
      <c r="G69" s="11"/>
    </row>
    <row r="70" spans="1:7" s="1" customFormat="1" ht="63.75" outlineLevel="7">
      <c r="A70" s="35" t="s">
        <v>109</v>
      </c>
      <c r="B70" s="36" t="s">
        <v>242</v>
      </c>
      <c r="C70" s="11">
        <v>149.5</v>
      </c>
      <c r="D70" s="11">
        <v>152.1</v>
      </c>
      <c r="E70" s="11">
        <f t="shared" si="1"/>
        <v>101.7391304347826</v>
      </c>
      <c r="F70" s="11">
        <v>149.5</v>
      </c>
      <c r="G70" s="11">
        <f t="shared" si="0"/>
        <v>101.7391304347826</v>
      </c>
    </row>
    <row r="71" spans="1:7" s="1" customFormat="1" ht="38.25" outlineLevel="7">
      <c r="A71" s="35" t="s">
        <v>110</v>
      </c>
      <c r="B71" s="36" t="s">
        <v>111</v>
      </c>
      <c r="C71" s="11">
        <v>3475</v>
      </c>
      <c r="D71" s="11">
        <v>2873.4</v>
      </c>
      <c r="E71" s="11">
        <f t="shared" si="1"/>
        <v>82.68776978417266</v>
      </c>
      <c r="F71" s="11">
        <v>1490.7</v>
      </c>
      <c r="G71" s="11">
        <f t="shared" si="0"/>
        <v>192.75508150533307</v>
      </c>
    </row>
    <row r="72" spans="1:7" s="1" customFormat="1" ht="12.75" outlineLevel="2">
      <c r="A72" s="3" t="s">
        <v>112</v>
      </c>
      <c r="B72" s="16" t="s">
        <v>113</v>
      </c>
      <c r="C72" s="10">
        <f>C73+C74+C75+C76+C77+C78+C79+C80+C81+C82+C83+C84+C85+C86+C87+C88+C89+C90+C91+C92+C93+C94</f>
        <v>712694.2999999999</v>
      </c>
      <c r="D72" s="59">
        <f>D73+D74+D75+D76+D77+D78+D79+D80+D81+D82+D83+D84+D85+D86+D87+D88+D89+D90+D91+D92+D93+D94</f>
        <v>376257.9</v>
      </c>
      <c r="E72" s="10">
        <f aca="true" t="shared" si="2" ref="E72:E135">D72/C72*100</f>
        <v>52.793729373168844</v>
      </c>
      <c r="F72" s="10">
        <f>F73+F74+F75+F76+F77+F78+F79+F80+F81+F82+F83+F84+F85+F86+F87+F88+F89+F90+F91+F92+F93+F94</f>
        <v>393585.5</v>
      </c>
      <c r="G72" s="10">
        <f t="shared" si="0"/>
        <v>95.59750041604683</v>
      </c>
    </row>
    <row r="73" spans="1:7" s="4" customFormat="1" ht="76.5" outlineLevel="2">
      <c r="A73" s="19" t="s">
        <v>114</v>
      </c>
      <c r="B73" s="22" t="s">
        <v>243</v>
      </c>
      <c r="C73" s="11">
        <v>2811.8</v>
      </c>
      <c r="D73" s="57">
        <v>1107.3</v>
      </c>
      <c r="E73" s="11">
        <f t="shared" si="2"/>
        <v>39.38046802759798</v>
      </c>
      <c r="F73" s="11">
        <v>2160.8</v>
      </c>
      <c r="G73" s="11">
        <f t="shared" si="0"/>
        <v>51.24490929285449</v>
      </c>
    </row>
    <row r="74" spans="1:7" s="4" customFormat="1" ht="38.25" outlineLevel="2">
      <c r="A74" s="19" t="s">
        <v>115</v>
      </c>
      <c r="B74" s="22" t="s">
        <v>244</v>
      </c>
      <c r="C74" s="11">
        <v>156</v>
      </c>
      <c r="D74" s="57">
        <v>0</v>
      </c>
      <c r="E74" s="11">
        <f t="shared" si="2"/>
        <v>0</v>
      </c>
      <c r="F74" s="11">
        <v>0</v>
      </c>
      <c r="G74" s="11"/>
    </row>
    <row r="75" spans="1:7" s="4" customFormat="1" ht="89.25" outlineLevel="2">
      <c r="A75" s="19" t="s">
        <v>116</v>
      </c>
      <c r="B75" s="22" t="s">
        <v>245</v>
      </c>
      <c r="C75" s="11">
        <v>44788.6</v>
      </c>
      <c r="D75" s="57">
        <v>33975.1</v>
      </c>
      <c r="E75" s="11">
        <f t="shared" si="2"/>
        <v>75.85657957605282</v>
      </c>
      <c r="F75" s="11">
        <v>29471.8</v>
      </c>
      <c r="G75" s="11">
        <f t="shared" si="0"/>
        <v>115.28003040194355</v>
      </c>
    </row>
    <row r="76" spans="1:7" s="4" customFormat="1" ht="51" outlineLevel="2">
      <c r="A76" s="19" t="s">
        <v>117</v>
      </c>
      <c r="B76" s="25" t="s">
        <v>246</v>
      </c>
      <c r="C76" s="11">
        <v>7065.2</v>
      </c>
      <c r="D76" s="57">
        <v>8800.3</v>
      </c>
      <c r="E76" s="11">
        <f t="shared" si="2"/>
        <v>124.55839891298193</v>
      </c>
      <c r="F76" s="11">
        <v>9526.5</v>
      </c>
      <c r="G76" s="11">
        <f t="shared" si="0"/>
        <v>92.37705348239122</v>
      </c>
    </row>
    <row r="77" spans="1:7" s="4" customFormat="1" ht="76.5" outlineLevel="2">
      <c r="A77" s="19" t="s">
        <v>118</v>
      </c>
      <c r="B77" s="25" t="s">
        <v>247</v>
      </c>
      <c r="C77" s="11">
        <v>3761.8</v>
      </c>
      <c r="D77" s="57">
        <v>2000</v>
      </c>
      <c r="E77" s="11">
        <f t="shared" si="2"/>
        <v>53.1660375352225</v>
      </c>
      <c r="F77" s="11">
        <v>1800</v>
      </c>
      <c r="G77" s="11">
        <f t="shared" si="0"/>
        <v>111.11111111111111</v>
      </c>
    </row>
    <row r="78" spans="1:7" s="4" customFormat="1" ht="25.5" outlineLevel="2">
      <c r="A78" s="19" t="s">
        <v>119</v>
      </c>
      <c r="B78" s="22" t="s">
        <v>249</v>
      </c>
      <c r="C78" s="11">
        <v>592.5</v>
      </c>
      <c r="D78" s="57">
        <v>296.2</v>
      </c>
      <c r="E78" s="11">
        <f t="shared" si="2"/>
        <v>49.9915611814346</v>
      </c>
      <c r="F78" s="11">
        <v>332.2</v>
      </c>
      <c r="G78" s="11">
        <f t="shared" si="0"/>
        <v>89.16315472606863</v>
      </c>
    </row>
    <row r="79" spans="1:7" s="4" customFormat="1" ht="25.5" outlineLevel="2">
      <c r="A79" s="19" t="s">
        <v>120</v>
      </c>
      <c r="B79" s="22" t="s">
        <v>236</v>
      </c>
      <c r="C79" s="11">
        <v>687.7</v>
      </c>
      <c r="D79" s="57">
        <v>343.8</v>
      </c>
      <c r="E79" s="11">
        <f t="shared" si="2"/>
        <v>49.99272938781445</v>
      </c>
      <c r="F79" s="11">
        <v>343.8</v>
      </c>
      <c r="G79" s="11">
        <f t="shared" si="0"/>
        <v>100</v>
      </c>
    </row>
    <row r="80" spans="1:7" s="4" customFormat="1" ht="25.5" outlineLevel="2">
      <c r="A80" s="19" t="s">
        <v>121</v>
      </c>
      <c r="B80" s="22" t="s">
        <v>248</v>
      </c>
      <c r="C80" s="11">
        <v>3429.5</v>
      </c>
      <c r="D80" s="57">
        <v>1714.8</v>
      </c>
      <c r="E80" s="11">
        <f t="shared" si="2"/>
        <v>50.00145793847499</v>
      </c>
      <c r="F80" s="11">
        <v>1806.5</v>
      </c>
      <c r="G80" s="11">
        <f t="shared" si="0"/>
        <v>94.92388596734015</v>
      </c>
    </row>
    <row r="81" spans="1:7" s="4" customFormat="1" ht="51" outlineLevel="2">
      <c r="A81" s="19" t="s">
        <v>122</v>
      </c>
      <c r="B81" s="22" t="s">
        <v>123</v>
      </c>
      <c r="C81" s="11">
        <v>25902.6</v>
      </c>
      <c r="D81" s="57">
        <v>7793.6</v>
      </c>
      <c r="E81" s="11">
        <f t="shared" si="2"/>
        <v>30.088099264166534</v>
      </c>
      <c r="F81" s="11">
        <v>7300.8</v>
      </c>
      <c r="G81" s="11">
        <f t="shared" si="0"/>
        <v>106.74994521148366</v>
      </c>
    </row>
    <row r="82" spans="1:7" s="4" customFormat="1" ht="38.25" outlineLevel="2">
      <c r="A82" s="19" t="s">
        <v>124</v>
      </c>
      <c r="B82" s="22" t="s">
        <v>250</v>
      </c>
      <c r="C82" s="11">
        <v>166004.2</v>
      </c>
      <c r="D82" s="57">
        <v>78568.6</v>
      </c>
      <c r="E82" s="11">
        <f t="shared" si="2"/>
        <v>47.32928443979128</v>
      </c>
      <c r="F82" s="11">
        <v>78816.5</v>
      </c>
      <c r="G82" s="11">
        <f t="shared" si="0"/>
        <v>99.68547195067023</v>
      </c>
    </row>
    <row r="83" spans="1:7" s="4" customFormat="1" ht="51" outlineLevel="2">
      <c r="A83" s="19" t="s">
        <v>125</v>
      </c>
      <c r="B83" s="22" t="s">
        <v>251</v>
      </c>
      <c r="C83" s="11">
        <v>382309.8</v>
      </c>
      <c r="D83" s="57">
        <v>210919.8</v>
      </c>
      <c r="E83" s="11">
        <f t="shared" si="2"/>
        <v>55.16986485829032</v>
      </c>
      <c r="F83" s="11">
        <v>229386.4</v>
      </c>
      <c r="G83" s="11">
        <f t="shared" si="0"/>
        <v>91.94956632128147</v>
      </c>
    </row>
    <row r="84" spans="1:7" s="4" customFormat="1" ht="51" outlineLevel="2">
      <c r="A84" s="19" t="s">
        <v>126</v>
      </c>
      <c r="B84" s="22" t="s">
        <v>238</v>
      </c>
      <c r="C84" s="11">
        <v>36666.3</v>
      </c>
      <c r="D84" s="57">
        <v>13865.7</v>
      </c>
      <c r="E84" s="11">
        <f t="shared" si="2"/>
        <v>37.81592361378159</v>
      </c>
      <c r="F84" s="11">
        <v>16049.2</v>
      </c>
      <c r="G84" s="11">
        <f t="shared" si="0"/>
        <v>86.39496049647335</v>
      </c>
    </row>
    <row r="85" spans="1:7" s="4" customFormat="1" ht="76.5" outlineLevel="2">
      <c r="A85" s="19" t="s">
        <v>127</v>
      </c>
      <c r="B85" s="25" t="s">
        <v>252</v>
      </c>
      <c r="C85" s="11">
        <v>83.1</v>
      </c>
      <c r="D85" s="57">
        <v>45</v>
      </c>
      <c r="E85" s="11">
        <f t="shared" si="2"/>
        <v>54.151624548736464</v>
      </c>
      <c r="F85" s="11">
        <v>55</v>
      </c>
      <c r="G85" s="11">
        <f t="shared" si="0"/>
        <v>81.81818181818183</v>
      </c>
    </row>
    <row r="86" spans="1:7" s="4" customFormat="1" ht="63.75" outlineLevel="2">
      <c r="A86" s="19" t="s">
        <v>128</v>
      </c>
      <c r="B86" s="25" t="s">
        <v>237</v>
      </c>
      <c r="C86" s="11">
        <v>1457.2</v>
      </c>
      <c r="D86" s="57">
        <v>498.1</v>
      </c>
      <c r="E86" s="11">
        <f t="shared" si="2"/>
        <v>34.18199286302498</v>
      </c>
      <c r="F86" s="11">
        <v>437.8</v>
      </c>
      <c r="G86" s="11">
        <f t="shared" si="0"/>
        <v>113.7734125171311</v>
      </c>
    </row>
    <row r="87" spans="1:7" s="4" customFormat="1" ht="51" outlineLevel="3">
      <c r="A87" s="19" t="s">
        <v>129</v>
      </c>
      <c r="B87" s="25" t="s">
        <v>235</v>
      </c>
      <c r="C87" s="11">
        <v>198.2</v>
      </c>
      <c r="D87" s="57">
        <v>198.2</v>
      </c>
      <c r="E87" s="11">
        <f t="shared" si="2"/>
        <v>100</v>
      </c>
      <c r="F87" s="11">
        <v>214</v>
      </c>
      <c r="G87" s="11">
        <f t="shared" si="0"/>
        <v>92.61682242990653</v>
      </c>
    </row>
    <row r="88" spans="1:7" s="4" customFormat="1" ht="38.25" outlineLevel="7">
      <c r="A88" s="24" t="s">
        <v>130</v>
      </c>
      <c r="B88" s="22" t="s">
        <v>253</v>
      </c>
      <c r="C88" s="11">
        <v>896.3</v>
      </c>
      <c r="D88" s="58">
        <v>448.2</v>
      </c>
      <c r="E88" s="11">
        <f t="shared" si="2"/>
        <v>50.00557848934508</v>
      </c>
      <c r="F88" s="8">
        <v>448</v>
      </c>
      <c r="G88" s="11">
        <f t="shared" si="0"/>
        <v>100.04464285714285</v>
      </c>
    </row>
    <row r="89" spans="1:7" s="4" customFormat="1" ht="63.75" outlineLevel="3">
      <c r="A89" s="19" t="s">
        <v>131</v>
      </c>
      <c r="B89" s="22" t="s">
        <v>254</v>
      </c>
      <c r="C89" s="11">
        <v>583.9</v>
      </c>
      <c r="D89" s="57">
        <v>318.2</v>
      </c>
      <c r="E89" s="11">
        <f t="shared" si="2"/>
        <v>54.49563281383799</v>
      </c>
      <c r="F89" s="11">
        <v>291.2</v>
      </c>
      <c r="G89" s="11">
        <f t="shared" si="0"/>
        <v>109.27197802197801</v>
      </c>
    </row>
    <row r="90" spans="1:7" s="4" customFormat="1" ht="63.75" outlineLevel="2">
      <c r="A90" s="19" t="s">
        <v>132</v>
      </c>
      <c r="B90" s="22" t="s">
        <v>255</v>
      </c>
      <c r="C90" s="11">
        <v>17895.1</v>
      </c>
      <c r="D90" s="57">
        <v>8700</v>
      </c>
      <c r="E90" s="11">
        <f t="shared" si="2"/>
        <v>48.61666042659723</v>
      </c>
      <c r="F90" s="11">
        <v>8848</v>
      </c>
      <c r="G90" s="11">
        <f t="shared" si="0"/>
        <v>98.32730560578662</v>
      </c>
    </row>
    <row r="91" spans="1:7" s="4" customFormat="1" ht="63.75" outlineLevel="2">
      <c r="A91" s="19" t="s">
        <v>133</v>
      </c>
      <c r="B91" s="22" t="s">
        <v>256</v>
      </c>
      <c r="C91" s="11">
        <v>9010.3</v>
      </c>
      <c r="D91" s="57">
        <v>4100</v>
      </c>
      <c r="E91" s="11">
        <f t="shared" si="2"/>
        <v>45.50347935140895</v>
      </c>
      <c r="F91" s="11">
        <v>4527</v>
      </c>
      <c r="G91" s="11">
        <f t="shared" si="0"/>
        <v>90.56770488182019</v>
      </c>
    </row>
    <row r="92" spans="1:7" s="4" customFormat="1" ht="51" outlineLevel="2">
      <c r="A92" s="19" t="s">
        <v>134</v>
      </c>
      <c r="B92" s="25" t="s">
        <v>257</v>
      </c>
      <c r="C92" s="11">
        <v>6842.1</v>
      </c>
      <c r="D92" s="57">
        <v>2345</v>
      </c>
      <c r="E92" s="11">
        <f t="shared" si="2"/>
        <v>34.27310328700253</v>
      </c>
      <c r="F92" s="11">
        <v>1550</v>
      </c>
      <c r="G92" s="11">
        <f t="shared" si="0"/>
        <v>151.29032258064515</v>
      </c>
    </row>
    <row r="93" spans="1:7" s="4" customFormat="1" ht="51" outlineLevel="2">
      <c r="A93" s="19" t="s">
        <v>135</v>
      </c>
      <c r="B93" s="25" t="s">
        <v>258</v>
      </c>
      <c r="C93" s="11">
        <v>220</v>
      </c>
      <c r="D93" s="57">
        <v>220</v>
      </c>
      <c r="E93" s="11">
        <f t="shared" si="2"/>
        <v>100</v>
      </c>
      <c r="F93" s="11">
        <v>220</v>
      </c>
      <c r="G93" s="11">
        <f t="shared" si="0"/>
        <v>100</v>
      </c>
    </row>
    <row r="94" spans="1:7" s="4" customFormat="1" ht="25.5" outlineLevel="2">
      <c r="A94" s="19" t="s">
        <v>136</v>
      </c>
      <c r="B94" s="25" t="s">
        <v>137</v>
      </c>
      <c r="C94" s="11">
        <v>1332.1</v>
      </c>
      <c r="D94" s="11">
        <v>0</v>
      </c>
      <c r="E94" s="11">
        <f t="shared" si="2"/>
        <v>0</v>
      </c>
      <c r="F94" s="11">
        <v>0</v>
      </c>
      <c r="G94" s="11"/>
    </row>
    <row r="95" spans="1:7" s="40" customFormat="1" ht="12.75" outlineLevel="2">
      <c r="A95" s="3" t="s">
        <v>138</v>
      </c>
      <c r="B95" s="39" t="s">
        <v>139</v>
      </c>
      <c r="C95" s="10">
        <f>C96+C97+C98+C99+C100+C101</f>
        <v>37655.1</v>
      </c>
      <c r="D95" s="10">
        <f>D96+D98+D100+D101</f>
        <v>21530.6</v>
      </c>
      <c r="E95" s="10">
        <f t="shared" si="2"/>
        <v>57.178443291878125</v>
      </c>
      <c r="F95" s="10">
        <f>F96+F97+F98+F99+F100+F101</f>
        <v>1124.8</v>
      </c>
      <c r="G95" s="10">
        <f t="shared" si="0"/>
        <v>1914.1714082503554</v>
      </c>
    </row>
    <row r="96" spans="1:7" s="4" customFormat="1" ht="51" outlineLevel="2">
      <c r="A96" s="19" t="s">
        <v>140</v>
      </c>
      <c r="B96" s="25" t="s">
        <v>239</v>
      </c>
      <c r="C96" s="11">
        <v>37575.7</v>
      </c>
      <c r="D96" s="11">
        <v>21342.6</v>
      </c>
      <c r="E96" s="11">
        <f t="shared" si="2"/>
        <v>56.79894186934641</v>
      </c>
      <c r="F96" s="11">
        <v>0</v>
      </c>
      <c r="G96" s="11"/>
    </row>
    <row r="97" spans="1:7" s="4" customFormat="1" ht="51" outlineLevel="2">
      <c r="A97" s="19" t="s">
        <v>141</v>
      </c>
      <c r="B97" s="25" t="s">
        <v>142</v>
      </c>
      <c r="C97" s="11">
        <v>0</v>
      </c>
      <c r="D97" s="11">
        <v>0</v>
      </c>
      <c r="E97" s="11"/>
      <c r="F97" s="11">
        <v>971.3</v>
      </c>
      <c r="G97" s="11">
        <f t="shared" si="0"/>
        <v>0</v>
      </c>
    </row>
    <row r="98" spans="1:7" s="4" customFormat="1" ht="51" outlineLevel="2">
      <c r="A98" s="19" t="s">
        <v>143</v>
      </c>
      <c r="B98" s="25" t="s">
        <v>240</v>
      </c>
      <c r="C98" s="11">
        <v>79.4</v>
      </c>
      <c r="D98" s="11">
        <v>38</v>
      </c>
      <c r="E98" s="11">
        <f t="shared" si="2"/>
        <v>47.85894206549118</v>
      </c>
      <c r="F98" s="11">
        <v>53.5</v>
      </c>
      <c r="G98" s="11">
        <f t="shared" si="0"/>
        <v>71.02803738317756</v>
      </c>
    </row>
    <row r="99" spans="1:7" s="4" customFormat="1" ht="25.5" outlineLevel="2">
      <c r="A99" s="45" t="s">
        <v>144</v>
      </c>
      <c r="B99" s="46" t="s">
        <v>145</v>
      </c>
      <c r="C99" s="11">
        <v>0</v>
      </c>
      <c r="D99" s="11">
        <v>0</v>
      </c>
      <c r="E99" s="11"/>
      <c r="F99" s="11">
        <v>100</v>
      </c>
      <c r="G99" s="11">
        <f t="shared" si="0"/>
        <v>0</v>
      </c>
    </row>
    <row r="100" spans="1:7" s="4" customFormat="1" ht="25.5" outlineLevel="2">
      <c r="A100" s="45" t="s">
        <v>270</v>
      </c>
      <c r="B100" s="46" t="s">
        <v>269</v>
      </c>
      <c r="C100" s="11">
        <v>0</v>
      </c>
      <c r="D100" s="11">
        <v>50</v>
      </c>
      <c r="E100" s="11"/>
      <c r="F100" s="11">
        <v>0</v>
      </c>
      <c r="G100" s="11"/>
    </row>
    <row r="101" spans="1:7" s="1" customFormat="1" ht="25.5" outlineLevel="2">
      <c r="A101" s="45" t="s">
        <v>268</v>
      </c>
      <c r="B101" s="46" t="s">
        <v>271</v>
      </c>
      <c r="C101" s="13">
        <v>0</v>
      </c>
      <c r="D101" s="13">
        <v>100</v>
      </c>
      <c r="E101" s="11"/>
      <c r="F101" s="13">
        <v>0</v>
      </c>
      <c r="G101" s="11"/>
    </row>
    <row r="102" spans="1:7" s="40" customFormat="1" ht="12.75" outlineLevel="2">
      <c r="A102" s="3" t="s">
        <v>146</v>
      </c>
      <c r="B102" s="39" t="s">
        <v>147</v>
      </c>
      <c r="C102" s="7">
        <v>119</v>
      </c>
      <c r="D102" s="7">
        <v>217.3</v>
      </c>
      <c r="E102" s="10">
        <f t="shared" si="2"/>
        <v>182.60504201680675</v>
      </c>
      <c r="F102" s="7">
        <v>70.5</v>
      </c>
      <c r="G102" s="10">
        <f t="shared" si="0"/>
        <v>308.22695035461</v>
      </c>
    </row>
    <row r="103" spans="1:7" s="18" customFormat="1" ht="25.5" outlineLevel="1">
      <c r="A103" s="3" t="s">
        <v>148</v>
      </c>
      <c r="B103" s="23" t="s">
        <v>149</v>
      </c>
      <c r="C103" s="7">
        <v>0</v>
      </c>
      <c r="D103" s="7">
        <v>-5239.1</v>
      </c>
      <c r="E103" s="10"/>
      <c r="F103" s="7">
        <v>-1483.3</v>
      </c>
      <c r="G103" s="10">
        <f t="shared" si="0"/>
        <v>353.20569001550604</v>
      </c>
    </row>
    <row r="104" spans="1:7" s="1" customFormat="1" ht="12.75">
      <c r="A104" s="41" t="s">
        <v>150</v>
      </c>
      <c r="B104" s="42" t="s">
        <v>151</v>
      </c>
      <c r="C104" s="14">
        <f>C7+C43</f>
        <v>1991101.5</v>
      </c>
      <c r="D104" s="14">
        <f>D7+D43</f>
        <v>904479.3000000003</v>
      </c>
      <c r="E104" s="10">
        <f t="shared" si="2"/>
        <v>45.426076972972005</v>
      </c>
      <c r="F104" s="14">
        <f>F7+F43</f>
        <v>766875.4</v>
      </c>
      <c r="G104" s="10">
        <f t="shared" si="0"/>
        <v>117.94344948344937</v>
      </c>
    </row>
    <row r="105" spans="1:7" s="18" customFormat="1" ht="12.75">
      <c r="A105" s="47"/>
      <c r="B105" s="48" t="s">
        <v>152</v>
      </c>
      <c r="C105" s="15"/>
      <c r="D105" s="15"/>
      <c r="E105" s="10"/>
      <c r="F105" s="15"/>
      <c r="G105" s="10"/>
    </row>
    <row r="106" spans="1:7" s="18" customFormat="1" ht="12.75" outlineLevel="3">
      <c r="A106" s="3" t="s">
        <v>153</v>
      </c>
      <c r="B106" s="16" t="s">
        <v>154</v>
      </c>
      <c r="C106" s="62">
        <f>C107+C109+C111+C115+C118+C113+C117</f>
        <v>178432.09999999998</v>
      </c>
      <c r="D106" s="62">
        <f>D107+D109+D111+D115+D118+D113+D117</f>
        <v>89263.4</v>
      </c>
      <c r="E106" s="10">
        <f t="shared" si="2"/>
        <v>50.02653670499871</v>
      </c>
      <c r="F106" s="7">
        <f>F107+F109+F111+F115+F118+F113</f>
        <v>99612.59999999999</v>
      </c>
      <c r="G106" s="10">
        <f aca="true" t="shared" si="3" ref="G106:G165">D106/F106*100</f>
        <v>89.61055127564184</v>
      </c>
    </row>
    <row r="107" spans="1:7" s="1" customFormat="1" ht="25.5" outlineLevel="3">
      <c r="A107" s="19" t="s">
        <v>155</v>
      </c>
      <c r="B107" s="20" t="s">
        <v>156</v>
      </c>
      <c r="C107" s="58">
        <v>1823.9</v>
      </c>
      <c r="D107" s="58">
        <v>184</v>
      </c>
      <c r="E107" s="11">
        <f t="shared" si="2"/>
        <v>10.08827238335435</v>
      </c>
      <c r="F107" s="8">
        <v>711.6</v>
      </c>
      <c r="G107" s="11">
        <f t="shared" si="3"/>
        <v>25.857223159078135</v>
      </c>
    </row>
    <row r="108" spans="1:8" s="52" customFormat="1" ht="12.75" outlineLevel="3">
      <c r="A108" s="49"/>
      <c r="B108" s="50" t="s">
        <v>157</v>
      </c>
      <c r="C108" s="61">
        <v>1823.9</v>
      </c>
      <c r="D108" s="61">
        <v>184</v>
      </c>
      <c r="E108" s="69">
        <f t="shared" si="2"/>
        <v>10.08827238335435</v>
      </c>
      <c r="F108" s="9">
        <v>711.6</v>
      </c>
      <c r="G108" s="69">
        <f t="shared" si="3"/>
        <v>25.857223159078135</v>
      </c>
      <c r="H108" s="51"/>
    </row>
    <row r="109" spans="1:7" s="1" customFormat="1" ht="38.25" outlineLevel="3">
      <c r="A109" s="19" t="s">
        <v>158</v>
      </c>
      <c r="B109" s="20" t="s">
        <v>159</v>
      </c>
      <c r="C109" s="58">
        <v>2024.1</v>
      </c>
      <c r="D109" s="58">
        <v>889.8</v>
      </c>
      <c r="E109" s="11">
        <f t="shared" si="2"/>
        <v>43.96027864235957</v>
      </c>
      <c r="F109" s="8">
        <v>830.3</v>
      </c>
      <c r="G109" s="11">
        <f t="shared" si="3"/>
        <v>107.16608454775383</v>
      </c>
    </row>
    <row r="110" spans="1:7" s="52" customFormat="1" ht="12.75" outlineLevel="3">
      <c r="A110" s="49"/>
      <c r="B110" s="50" t="s">
        <v>157</v>
      </c>
      <c r="C110" s="61">
        <v>1563.9</v>
      </c>
      <c r="D110" s="61">
        <v>728.5</v>
      </c>
      <c r="E110" s="69">
        <f t="shared" si="2"/>
        <v>46.58226229298548</v>
      </c>
      <c r="F110" s="9">
        <v>670.1</v>
      </c>
      <c r="G110" s="69">
        <f t="shared" si="3"/>
        <v>108.71511714669452</v>
      </c>
    </row>
    <row r="111" spans="1:7" s="1" customFormat="1" ht="38.25" outlineLevel="3">
      <c r="A111" s="19" t="s">
        <v>160</v>
      </c>
      <c r="B111" s="20" t="s">
        <v>161</v>
      </c>
      <c r="C111" s="58">
        <v>43013.6</v>
      </c>
      <c r="D111" s="58">
        <v>23968</v>
      </c>
      <c r="E111" s="11">
        <f t="shared" si="2"/>
        <v>55.72191120947794</v>
      </c>
      <c r="F111" s="8">
        <v>28032.6</v>
      </c>
      <c r="G111" s="11">
        <f t="shared" si="3"/>
        <v>85.50045304395597</v>
      </c>
    </row>
    <row r="112" spans="1:7" s="52" customFormat="1" ht="12.75" outlineLevel="3">
      <c r="A112" s="49"/>
      <c r="B112" s="50" t="s">
        <v>157</v>
      </c>
      <c r="C112" s="61">
        <v>38862.6</v>
      </c>
      <c r="D112" s="61">
        <v>22506</v>
      </c>
      <c r="E112" s="69">
        <f t="shared" si="2"/>
        <v>57.911719751123194</v>
      </c>
      <c r="F112" s="9">
        <v>21392.5</v>
      </c>
      <c r="G112" s="69">
        <f t="shared" si="3"/>
        <v>105.20509524366015</v>
      </c>
    </row>
    <row r="113" spans="1:7" s="52" customFormat="1" ht="12.75" outlineLevel="3">
      <c r="A113" s="19" t="s">
        <v>162</v>
      </c>
      <c r="B113" s="20" t="s">
        <v>163</v>
      </c>
      <c r="C113" s="58">
        <v>156</v>
      </c>
      <c r="D113" s="58">
        <v>0</v>
      </c>
      <c r="E113" s="11">
        <f t="shared" si="2"/>
        <v>0</v>
      </c>
      <c r="F113" s="9">
        <v>0</v>
      </c>
      <c r="G113" s="11"/>
    </row>
    <row r="114" spans="1:7" s="52" customFormat="1" ht="12.75" outlineLevel="3">
      <c r="A114" s="49"/>
      <c r="B114" s="50" t="s">
        <v>157</v>
      </c>
      <c r="C114" s="61">
        <v>109.8</v>
      </c>
      <c r="D114" s="61">
        <v>0</v>
      </c>
      <c r="E114" s="69">
        <f t="shared" si="2"/>
        <v>0</v>
      </c>
      <c r="F114" s="9">
        <v>0</v>
      </c>
      <c r="G114" s="69"/>
    </row>
    <row r="115" spans="1:7" s="1" customFormat="1" ht="25.5" outlineLevel="3">
      <c r="A115" s="19" t="s">
        <v>164</v>
      </c>
      <c r="B115" s="20" t="s">
        <v>165</v>
      </c>
      <c r="C115" s="58">
        <v>8881.1</v>
      </c>
      <c r="D115" s="58">
        <v>4276.2</v>
      </c>
      <c r="E115" s="11">
        <f t="shared" si="2"/>
        <v>48.14944094763035</v>
      </c>
      <c r="F115" s="8">
        <v>4156.7</v>
      </c>
      <c r="G115" s="11">
        <f t="shared" si="3"/>
        <v>102.87487670507855</v>
      </c>
    </row>
    <row r="116" spans="1:7" s="52" customFormat="1" ht="12.75" outlineLevel="3">
      <c r="A116" s="49"/>
      <c r="B116" s="50" t="s">
        <v>157</v>
      </c>
      <c r="C116" s="61">
        <v>8168.4</v>
      </c>
      <c r="D116" s="61">
        <v>4012.3</v>
      </c>
      <c r="E116" s="69">
        <f t="shared" si="2"/>
        <v>49.11977865922335</v>
      </c>
      <c r="F116" s="9">
        <v>3898.2</v>
      </c>
      <c r="G116" s="69">
        <f t="shared" si="3"/>
        <v>102.92699194500025</v>
      </c>
    </row>
    <row r="117" spans="1:7" s="1" customFormat="1" ht="12.75" outlineLevel="3">
      <c r="A117" s="19" t="s">
        <v>272</v>
      </c>
      <c r="B117" s="20" t="s">
        <v>273</v>
      </c>
      <c r="C117" s="58">
        <v>500</v>
      </c>
      <c r="D117" s="58">
        <v>0</v>
      </c>
      <c r="E117" s="11">
        <f t="shared" si="2"/>
        <v>0</v>
      </c>
      <c r="F117" s="8">
        <v>0</v>
      </c>
      <c r="G117" s="11"/>
    </row>
    <row r="118" spans="1:7" s="1" customFormat="1" ht="12.75" outlineLevel="3">
      <c r="A118" s="19" t="s">
        <v>166</v>
      </c>
      <c r="B118" s="20" t="s">
        <v>167</v>
      </c>
      <c r="C118" s="58">
        <v>122033.4</v>
      </c>
      <c r="D118" s="58">
        <v>59945.4</v>
      </c>
      <c r="E118" s="11">
        <f t="shared" si="2"/>
        <v>49.1221255820128</v>
      </c>
      <c r="F118" s="8">
        <v>65881.4</v>
      </c>
      <c r="G118" s="11">
        <f t="shared" si="3"/>
        <v>90.98986967490067</v>
      </c>
    </row>
    <row r="119" spans="1:7" s="52" customFormat="1" ht="12.75" outlineLevel="3">
      <c r="A119" s="49"/>
      <c r="B119" s="50" t="s">
        <v>157</v>
      </c>
      <c r="C119" s="61">
        <v>87243.7</v>
      </c>
      <c r="D119" s="61">
        <v>48329.4</v>
      </c>
      <c r="E119" s="69">
        <f t="shared" si="2"/>
        <v>55.39586239464855</v>
      </c>
      <c r="F119" s="9">
        <v>51893.9</v>
      </c>
      <c r="G119" s="69">
        <f t="shared" si="3"/>
        <v>93.13117726746304</v>
      </c>
    </row>
    <row r="120" spans="1:7" s="18" customFormat="1" ht="12.75" outlineLevel="3">
      <c r="A120" s="3" t="s">
        <v>168</v>
      </c>
      <c r="B120" s="16" t="s">
        <v>169</v>
      </c>
      <c r="C120" s="62">
        <f>C122+C125+C123</f>
        <v>10194.5</v>
      </c>
      <c r="D120" s="62">
        <f>D122+D125+D123</f>
        <v>3840.2</v>
      </c>
      <c r="E120" s="10">
        <f t="shared" si="2"/>
        <v>37.66933150228064</v>
      </c>
      <c r="F120" s="7">
        <f>F123+F125</f>
        <v>4810.7</v>
      </c>
      <c r="G120" s="10">
        <f t="shared" si="3"/>
        <v>79.82622071631987</v>
      </c>
    </row>
    <row r="121" spans="1:7" s="52" customFormat="1" ht="12.75" outlineLevel="3">
      <c r="A121" s="49"/>
      <c r="B121" s="50" t="s">
        <v>157</v>
      </c>
      <c r="C121" s="61">
        <v>4272.4</v>
      </c>
      <c r="D121" s="61">
        <v>1966.4</v>
      </c>
      <c r="E121" s="69">
        <f t="shared" si="2"/>
        <v>46.02565302874264</v>
      </c>
      <c r="F121" s="9">
        <f>F124+F126</f>
        <v>2733.6</v>
      </c>
      <c r="G121" s="69">
        <f t="shared" si="3"/>
        <v>71.93444541995903</v>
      </c>
    </row>
    <row r="122" spans="1:7" s="1" customFormat="1" ht="12.75" outlineLevel="3">
      <c r="A122" s="19" t="s">
        <v>170</v>
      </c>
      <c r="B122" s="20" t="s">
        <v>259</v>
      </c>
      <c r="C122" s="58">
        <v>390.3</v>
      </c>
      <c r="D122" s="58">
        <v>81.7</v>
      </c>
      <c r="E122" s="11">
        <f t="shared" si="2"/>
        <v>20.932615936459133</v>
      </c>
      <c r="F122" s="8">
        <v>0</v>
      </c>
      <c r="G122" s="11"/>
    </row>
    <row r="123" spans="1:7" s="1" customFormat="1" ht="25.5" outlineLevel="3">
      <c r="A123" s="19" t="s">
        <v>230</v>
      </c>
      <c r="B123" s="20" t="s">
        <v>260</v>
      </c>
      <c r="C123" s="58">
        <v>4116.7</v>
      </c>
      <c r="D123" s="58">
        <v>1295.8</v>
      </c>
      <c r="E123" s="11">
        <f t="shared" si="2"/>
        <v>31.47666820511575</v>
      </c>
      <c r="F123" s="8">
        <v>1854.3</v>
      </c>
      <c r="G123" s="11">
        <f t="shared" si="3"/>
        <v>69.88081755918675</v>
      </c>
    </row>
    <row r="124" spans="1:7" s="52" customFormat="1" ht="12.75" outlineLevel="3">
      <c r="A124" s="49"/>
      <c r="B124" s="50" t="s">
        <v>157</v>
      </c>
      <c r="C124" s="61">
        <v>260</v>
      </c>
      <c r="D124" s="61">
        <v>77</v>
      </c>
      <c r="E124" s="69">
        <f t="shared" si="2"/>
        <v>29.615384615384617</v>
      </c>
      <c r="F124" s="9">
        <v>349.1</v>
      </c>
      <c r="G124" s="69">
        <f t="shared" si="3"/>
        <v>22.05671727298768</v>
      </c>
    </row>
    <row r="125" spans="1:7" s="1" customFormat="1" ht="25.5" outlineLevel="3">
      <c r="A125" s="19" t="s">
        <v>171</v>
      </c>
      <c r="B125" s="20" t="s">
        <v>172</v>
      </c>
      <c r="C125" s="58">
        <v>5687.5</v>
      </c>
      <c r="D125" s="58">
        <v>2462.7</v>
      </c>
      <c r="E125" s="11">
        <f t="shared" si="2"/>
        <v>43.30021978021978</v>
      </c>
      <c r="F125" s="8">
        <v>2956.4</v>
      </c>
      <c r="G125" s="11">
        <f t="shared" si="3"/>
        <v>83.3006359085374</v>
      </c>
    </row>
    <row r="126" spans="1:7" s="52" customFormat="1" ht="12.75" outlineLevel="3">
      <c r="A126" s="49"/>
      <c r="B126" s="50" t="s">
        <v>157</v>
      </c>
      <c r="C126" s="61">
        <v>4012.4</v>
      </c>
      <c r="D126" s="61">
        <v>1889.4</v>
      </c>
      <c r="E126" s="69">
        <f t="shared" si="2"/>
        <v>47.089024025520885</v>
      </c>
      <c r="F126" s="9">
        <v>2384.5</v>
      </c>
      <c r="G126" s="69">
        <f t="shared" si="3"/>
        <v>79.2367372614804</v>
      </c>
    </row>
    <row r="127" spans="1:7" s="18" customFormat="1" ht="12.75" outlineLevel="3">
      <c r="A127" s="3" t="s">
        <v>173</v>
      </c>
      <c r="B127" s="16" t="s">
        <v>174</v>
      </c>
      <c r="C127" s="62">
        <f>C128+C129+C131</f>
        <v>78191.5</v>
      </c>
      <c r="D127" s="62">
        <f>D128+D129+D131</f>
        <v>29064.9</v>
      </c>
      <c r="E127" s="10">
        <f t="shared" si="2"/>
        <v>37.17143167735624</v>
      </c>
      <c r="F127" s="7">
        <f>F128+F129+F131</f>
        <v>18661.6</v>
      </c>
      <c r="G127" s="10">
        <f t="shared" si="3"/>
        <v>155.74709564024522</v>
      </c>
    </row>
    <row r="128" spans="1:7" s="1" customFormat="1" ht="12.75" outlineLevel="3">
      <c r="A128" s="19" t="s">
        <v>175</v>
      </c>
      <c r="B128" s="20" t="s">
        <v>176</v>
      </c>
      <c r="C128" s="58">
        <v>418.2</v>
      </c>
      <c r="D128" s="58">
        <v>196</v>
      </c>
      <c r="E128" s="11">
        <f t="shared" si="2"/>
        <v>46.8675274988044</v>
      </c>
      <c r="F128" s="8">
        <v>124.3</v>
      </c>
      <c r="G128" s="11">
        <f t="shared" si="3"/>
        <v>157.68302493966212</v>
      </c>
    </row>
    <row r="129" spans="1:7" s="1" customFormat="1" ht="12.75" outlineLevel="3">
      <c r="A129" s="19" t="s">
        <v>177</v>
      </c>
      <c r="B129" s="20" t="s">
        <v>178</v>
      </c>
      <c r="C129" s="58">
        <v>75023.3</v>
      </c>
      <c r="D129" s="58">
        <v>26618.9</v>
      </c>
      <c r="E129" s="11">
        <f t="shared" si="2"/>
        <v>35.48084395114584</v>
      </c>
      <c r="F129" s="8">
        <v>18537.3</v>
      </c>
      <c r="G129" s="11">
        <f t="shared" si="3"/>
        <v>143.59642450626575</v>
      </c>
    </row>
    <row r="130" spans="1:7" s="52" customFormat="1" ht="12.75" outlineLevel="3">
      <c r="A130" s="49"/>
      <c r="B130" s="50" t="s">
        <v>157</v>
      </c>
      <c r="C130" s="61">
        <v>19945.2</v>
      </c>
      <c r="D130" s="61">
        <v>8207.3</v>
      </c>
      <c r="E130" s="69">
        <f t="shared" si="2"/>
        <v>41.14924894210135</v>
      </c>
      <c r="F130" s="9">
        <v>8495.9</v>
      </c>
      <c r="G130" s="69">
        <f t="shared" si="3"/>
        <v>96.60306736190397</v>
      </c>
    </row>
    <row r="131" spans="1:7" s="1" customFormat="1" ht="12.75" outlineLevel="3">
      <c r="A131" s="19" t="s">
        <v>179</v>
      </c>
      <c r="B131" s="20" t="s">
        <v>180</v>
      </c>
      <c r="C131" s="58">
        <v>2750</v>
      </c>
      <c r="D131" s="58">
        <v>2250</v>
      </c>
      <c r="E131" s="11">
        <f t="shared" si="2"/>
        <v>81.81818181818183</v>
      </c>
      <c r="F131" s="8">
        <v>0</v>
      </c>
      <c r="G131" s="11"/>
    </row>
    <row r="132" spans="1:7" s="18" customFormat="1" ht="12.75" outlineLevel="3">
      <c r="A132" s="3" t="s">
        <v>181</v>
      </c>
      <c r="B132" s="16" t="s">
        <v>182</v>
      </c>
      <c r="C132" s="62">
        <f>C134+C135+C136+C137</f>
        <v>156450.9</v>
      </c>
      <c r="D132" s="62">
        <f>D134+D135+D136+D137</f>
        <v>66358.1</v>
      </c>
      <c r="E132" s="10">
        <f t="shared" si="2"/>
        <v>42.414648940977656</v>
      </c>
      <c r="F132" s="7">
        <f>F134+F135+F136+F137</f>
        <v>65365.59999999999</v>
      </c>
      <c r="G132" s="10">
        <f t="shared" si="3"/>
        <v>101.51838275790325</v>
      </c>
    </row>
    <row r="133" spans="1:7" s="52" customFormat="1" ht="12.75" outlineLevel="3">
      <c r="A133" s="49"/>
      <c r="B133" s="50" t="s">
        <v>157</v>
      </c>
      <c r="C133" s="61">
        <v>28828</v>
      </c>
      <c r="D133" s="61">
        <v>14940.6</v>
      </c>
      <c r="E133" s="69">
        <f t="shared" si="2"/>
        <v>51.82669626751769</v>
      </c>
      <c r="F133" s="9">
        <v>12689.3</v>
      </c>
      <c r="G133" s="69">
        <f t="shared" si="3"/>
        <v>117.74171940138542</v>
      </c>
    </row>
    <row r="134" spans="1:7" s="1" customFormat="1" ht="12.75" outlineLevel="3">
      <c r="A134" s="19" t="s">
        <v>183</v>
      </c>
      <c r="B134" s="20" t="s">
        <v>184</v>
      </c>
      <c r="C134" s="58">
        <v>3559.9</v>
      </c>
      <c r="D134" s="58">
        <v>754.4</v>
      </c>
      <c r="E134" s="11">
        <f t="shared" si="2"/>
        <v>21.191606505800724</v>
      </c>
      <c r="F134" s="8">
        <v>294.1</v>
      </c>
      <c r="G134" s="11">
        <f t="shared" si="3"/>
        <v>256.511390683441</v>
      </c>
    </row>
    <row r="135" spans="1:7" s="1" customFormat="1" ht="12.75" outlineLevel="3">
      <c r="A135" s="19" t="s">
        <v>185</v>
      </c>
      <c r="B135" s="20" t="s">
        <v>186</v>
      </c>
      <c r="C135" s="58">
        <v>17269.4</v>
      </c>
      <c r="D135" s="58">
        <v>8472.4</v>
      </c>
      <c r="E135" s="11">
        <f t="shared" si="2"/>
        <v>49.06018738346439</v>
      </c>
      <c r="F135" s="8">
        <v>12497.1</v>
      </c>
      <c r="G135" s="11">
        <f t="shared" si="3"/>
        <v>67.79492842339423</v>
      </c>
    </row>
    <row r="136" spans="1:7" s="1" customFormat="1" ht="12.75" outlineLevel="3">
      <c r="A136" s="19" t="s">
        <v>187</v>
      </c>
      <c r="B136" s="20" t="s">
        <v>188</v>
      </c>
      <c r="C136" s="58">
        <v>126545.8</v>
      </c>
      <c r="D136" s="58">
        <v>53490.3</v>
      </c>
      <c r="E136" s="11">
        <f aca="true" t="shared" si="4" ref="E136:E165">D136/C136*100</f>
        <v>42.269518229763456</v>
      </c>
      <c r="F136" s="8">
        <v>47799.2</v>
      </c>
      <c r="G136" s="11">
        <f t="shared" si="3"/>
        <v>111.90626621366049</v>
      </c>
    </row>
    <row r="137" spans="1:7" s="1" customFormat="1" ht="12.75" outlineLevel="3">
      <c r="A137" s="19" t="s">
        <v>189</v>
      </c>
      <c r="B137" s="20" t="s">
        <v>190</v>
      </c>
      <c r="C137" s="58">
        <v>9075.8</v>
      </c>
      <c r="D137" s="58">
        <v>3641</v>
      </c>
      <c r="E137" s="11">
        <f t="shared" si="4"/>
        <v>40.11767557680866</v>
      </c>
      <c r="F137" s="8">
        <v>4775.2</v>
      </c>
      <c r="G137" s="11">
        <f t="shared" si="3"/>
        <v>76.24811526218798</v>
      </c>
    </row>
    <row r="138" spans="1:7" s="52" customFormat="1" ht="12.75" outlineLevel="3">
      <c r="A138" s="49"/>
      <c r="B138" s="50" t="s">
        <v>157</v>
      </c>
      <c r="C138" s="61">
        <v>8188.8</v>
      </c>
      <c r="D138" s="61">
        <v>3417.9</v>
      </c>
      <c r="E138" s="69">
        <f t="shared" si="4"/>
        <v>41.7387162954279</v>
      </c>
      <c r="F138" s="9">
        <v>3565.7</v>
      </c>
      <c r="G138" s="69">
        <f t="shared" si="3"/>
        <v>95.8549513419525</v>
      </c>
    </row>
    <row r="139" spans="1:7" s="18" customFormat="1" ht="12.75" outlineLevel="3">
      <c r="A139" s="3" t="s">
        <v>191</v>
      </c>
      <c r="B139" s="16" t="s">
        <v>192</v>
      </c>
      <c r="C139" s="62">
        <f>C141+C142+C145+C143+C144</f>
        <v>1367610.0999999999</v>
      </c>
      <c r="D139" s="62">
        <f>D141+D142+D145+D143+D144</f>
        <v>545267.0000000001</v>
      </c>
      <c r="E139" s="10">
        <f t="shared" si="4"/>
        <v>39.87006238108363</v>
      </c>
      <c r="F139" s="7">
        <f>F141+F142+F145+F143+F144</f>
        <v>435339.60000000003</v>
      </c>
      <c r="G139" s="10">
        <f t="shared" si="3"/>
        <v>125.25095350847937</v>
      </c>
    </row>
    <row r="140" spans="1:7" s="52" customFormat="1" ht="12.75" outlineLevel="3">
      <c r="A140" s="49"/>
      <c r="B140" s="50" t="s">
        <v>157</v>
      </c>
      <c r="C140" s="61">
        <v>751585.1</v>
      </c>
      <c r="D140" s="61">
        <v>358825.1</v>
      </c>
      <c r="E140" s="69">
        <f t="shared" si="4"/>
        <v>47.74244460141639</v>
      </c>
      <c r="F140" s="9">
        <v>345324.2</v>
      </c>
      <c r="G140" s="69">
        <f t="shared" si="3"/>
        <v>103.90963042844955</v>
      </c>
    </row>
    <row r="141" spans="1:7" s="1" customFormat="1" ht="12.75" outlineLevel="3">
      <c r="A141" s="19" t="s">
        <v>193</v>
      </c>
      <c r="B141" s="20" t="s">
        <v>194</v>
      </c>
      <c r="C141" s="58">
        <v>521353.6</v>
      </c>
      <c r="D141" s="58">
        <v>214783.4</v>
      </c>
      <c r="E141" s="11">
        <f t="shared" si="4"/>
        <v>41.19726036225701</v>
      </c>
      <c r="F141" s="8">
        <v>134975</v>
      </c>
      <c r="G141" s="11">
        <f t="shared" si="3"/>
        <v>159.1282830153732</v>
      </c>
    </row>
    <row r="142" spans="1:7" s="1" customFormat="1" ht="12.75" outlineLevel="3">
      <c r="A142" s="19" t="s">
        <v>195</v>
      </c>
      <c r="B142" s="20" t="s">
        <v>196</v>
      </c>
      <c r="C142" s="58">
        <v>763346.8</v>
      </c>
      <c r="D142" s="58">
        <v>291222.4</v>
      </c>
      <c r="E142" s="11">
        <f t="shared" si="4"/>
        <v>38.1507330613032</v>
      </c>
      <c r="F142" s="8">
        <v>262671.7</v>
      </c>
      <c r="G142" s="11">
        <f t="shared" si="3"/>
        <v>110.86934755438062</v>
      </c>
    </row>
    <row r="143" spans="1:7" s="1" customFormat="1" ht="12.75" outlineLevel="3">
      <c r="A143" s="19" t="s">
        <v>197</v>
      </c>
      <c r="B143" s="20" t="s">
        <v>198</v>
      </c>
      <c r="C143" s="58">
        <v>55926.1</v>
      </c>
      <c r="D143" s="58">
        <v>31551</v>
      </c>
      <c r="E143" s="11">
        <f t="shared" si="4"/>
        <v>56.415519766262975</v>
      </c>
      <c r="F143" s="8">
        <v>29057</v>
      </c>
      <c r="G143" s="11">
        <f t="shared" si="3"/>
        <v>108.58312971056887</v>
      </c>
    </row>
    <row r="144" spans="1:7" s="1" customFormat="1" ht="25.5" outlineLevel="3">
      <c r="A144" s="19" t="s">
        <v>199</v>
      </c>
      <c r="B144" s="20" t="s">
        <v>200</v>
      </c>
      <c r="C144" s="58">
        <v>592.2</v>
      </c>
      <c r="D144" s="58">
        <v>44.3</v>
      </c>
      <c r="E144" s="11">
        <f t="shared" si="4"/>
        <v>7.480580884836203</v>
      </c>
      <c r="F144" s="8">
        <v>81</v>
      </c>
      <c r="G144" s="11">
        <f t="shared" si="3"/>
        <v>54.69135802469135</v>
      </c>
    </row>
    <row r="145" spans="1:7" s="1" customFormat="1" ht="12.75" outlineLevel="3">
      <c r="A145" s="19" t="s">
        <v>201</v>
      </c>
      <c r="B145" s="20" t="s">
        <v>202</v>
      </c>
      <c r="C145" s="58">
        <v>26391.4</v>
      </c>
      <c r="D145" s="58">
        <v>7665.9</v>
      </c>
      <c r="E145" s="11">
        <f t="shared" si="4"/>
        <v>29.046962268011544</v>
      </c>
      <c r="F145" s="8">
        <v>8554.9</v>
      </c>
      <c r="G145" s="11">
        <f t="shared" si="3"/>
        <v>89.608294661539</v>
      </c>
    </row>
    <row r="146" spans="1:7" s="18" customFormat="1" ht="12.75" outlineLevel="3">
      <c r="A146" s="3" t="s">
        <v>203</v>
      </c>
      <c r="B146" s="16" t="s">
        <v>261</v>
      </c>
      <c r="C146" s="62">
        <f>C148</f>
        <v>86303.7</v>
      </c>
      <c r="D146" s="62">
        <f>D148</f>
        <v>44410.5</v>
      </c>
      <c r="E146" s="10">
        <f t="shared" si="4"/>
        <v>51.4583963375846</v>
      </c>
      <c r="F146" s="7">
        <f>F148</f>
        <v>43681.9</v>
      </c>
      <c r="G146" s="10">
        <f t="shared" si="3"/>
        <v>101.66796773949851</v>
      </c>
    </row>
    <row r="147" spans="1:7" s="52" customFormat="1" ht="12.75" outlineLevel="3">
      <c r="A147" s="49"/>
      <c r="B147" s="50" t="s">
        <v>157</v>
      </c>
      <c r="C147" s="61">
        <v>54432.3</v>
      </c>
      <c r="D147" s="61">
        <v>27748.8</v>
      </c>
      <c r="E147" s="69">
        <f t="shared" si="4"/>
        <v>50.978555012373164</v>
      </c>
      <c r="F147" s="9">
        <v>25867.8</v>
      </c>
      <c r="G147" s="69">
        <f t="shared" si="3"/>
        <v>107.27158861596271</v>
      </c>
    </row>
    <row r="148" spans="1:7" s="1" customFormat="1" ht="12.75" outlineLevel="3">
      <c r="A148" s="19" t="s">
        <v>204</v>
      </c>
      <c r="B148" s="20" t="s">
        <v>205</v>
      </c>
      <c r="C148" s="58">
        <v>86303.7</v>
      </c>
      <c r="D148" s="58">
        <v>44410.5</v>
      </c>
      <c r="E148" s="11">
        <f t="shared" si="4"/>
        <v>51.4583963375846</v>
      </c>
      <c r="F148" s="8">
        <v>43681.9</v>
      </c>
      <c r="G148" s="11">
        <f t="shared" si="3"/>
        <v>101.66796773949851</v>
      </c>
    </row>
    <row r="149" spans="1:7" s="18" customFormat="1" ht="12.75" outlineLevel="3">
      <c r="A149" s="3">
        <v>1000</v>
      </c>
      <c r="B149" s="16" t="s">
        <v>206</v>
      </c>
      <c r="C149" s="62">
        <f>C151+C152+C153+C154</f>
        <v>106808.90000000001</v>
      </c>
      <c r="D149" s="62">
        <f>D151+D152+D153+D154</f>
        <v>65806.8</v>
      </c>
      <c r="E149" s="10">
        <f t="shared" si="4"/>
        <v>61.61171962261571</v>
      </c>
      <c r="F149" s="7">
        <f>F151+F152+F153+F154</f>
        <v>48610.6</v>
      </c>
      <c r="G149" s="10">
        <f t="shared" si="3"/>
        <v>135.37541194718847</v>
      </c>
    </row>
    <row r="150" spans="1:7" s="52" customFormat="1" ht="12.75" outlineLevel="3">
      <c r="A150" s="49"/>
      <c r="B150" s="50" t="s">
        <v>157</v>
      </c>
      <c r="C150" s="61">
        <v>6198.7</v>
      </c>
      <c r="D150" s="61">
        <v>2822.3</v>
      </c>
      <c r="E150" s="69">
        <f t="shared" si="4"/>
        <v>45.530514462709924</v>
      </c>
      <c r="F150" s="9">
        <v>2804.8</v>
      </c>
      <c r="G150" s="69">
        <f t="shared" si="3"/>
        <v>100.62393040501996</v>
      </c>
    </row>
    <row r="151" spans="1:7" s="1" customFormat="1" ht="12.75" outlineLevel="3">
      <c r="A151" s="19" t="s">
        <v>207</v>
      </c>
      <c r="B151" s="20" t="s">
        <v>208</v>
      </c>
      <c r="C151" s="58">
        <v>7000</v>
      </c>
      <c r="D151" s="58">
        <v>4285.2</v>
      </c>
      <c r="E151" s="11">
        <f t="shared" si="4"/>
        <v>61.21714285714286</v>
      </c>
      <c r="F151" s="8">
        <v>4099.4</v>
      </c>
      <c r="G151" s="11">
        <f t="shared" si="3"/>
        <v>104.53237059081818</v>
      </c>
    </row>
    <row r="152" spans="1:7" s="1" customFormat="1" ht="12.75" outlineLevel="3">
      <c r="A152" s="19" t="s">
        <v>209</v>
      </c>
      <c r="B152" s="20" t="s">
        <v>210</v>
      </c>
      <c r="C152" s="58">
        <v>47054.6</v>
      </c>
      <c r="D152" s="58">
        <v>32046.3</v>
      </c>
      <c r="E152" s="11">
        <f t="shared" si="4"/>
        <v>68.10449987886413</v>
      </c>
      <c r="F152" s="8">
        <v>27350.6</v>
      </c>
      <c r="G152" s="11">
        <f t="shared" si="3"/>
        <v>117.16854474856129</v>
      </c>
    </row>
    <row r="153" spans="1:7" s="1" customFormat="1" ht="12.75" outlineLevel="3">
      <c r="A153" s="19">
        <v>1004</v>
      </c>
      <c r="B153" s="20" t="s">
        <v>211</v>
      </c>
      <c r="C153" s="58">
        <v>45932.5</v>
      </c>
      <c r="D153" s="58">
        <v>26604.2</v>
      </c>
      <c r="E153" s="11">
        <f t="shared" si="4"/>
        <v>57.92020900234039</v>
      </c>
      <c r="F153" s="8">
        <v>14321.9</v>
      </c>
      <c r="G153" s="11">
        <f t="shared" si="3"/>
        <v>185.75887277526027</v>
      </c>
    </row>
    <row r="154" spans="1:7" s="1" customFormat="1" ht="12.75" outlineLevel="3">
      <c r="A154" s="19" t="s">
        <v>212</v>
      </c>
      <c r="B154" s="20" t="s">
        <v>213</v>
      </c>
      <c r="C154" s="58">
        <v>6821.8</v>
      </c>
      <c r="D154" s="58">
        <v>2871.1</v>
      </c>
      <c r="E154" s="11">
        <f t="shared" si="4"/>
        <v>42.087132428391335</v>
      </c>
      <c r="F154" s="8">
        <v>2838.7</v>
      </c>
      <c r="G154" s="11">
        <f t="shared" si="3"/>
        <v>101.14136752738929</v>
      </c>
    </row>
    <row r="155" spans="1:7" s="18" customFormat="1" ht="12.75" outlineLevel="3">
      <c r="A155" s="3">
        <v>1100</v>
      </c>
      <c r="B155" s="16" t="s">
        <v>214</v>
      </c>
      <c r="C155" s="62">
        <f>C158+C157</f>
        <v>134683.9</v>
      </c>
      <c r="D155" s="62">
        <f>D158+D157</f>
        <v>20289.199999999997</v>
      </c>
      <c r="E155" s="10">
        <f t="shared" si="4"/>
        <v>15.06430983955766</v>
      </c>
      <c r="F155" s="7">
        <f>F158+F157</f>
        <v>26648</v>
      </c>
      <c r="G155" s="10">
        <f t="shared" si="3"/>
        <v>76.13779645752025</v>
      </c>
    </row>
    <row r="156" spans="1:7" s="52" customFormat="1" ht="12.75" outlineLevel="3">
      <c r="A156" s="49"/>
      <c r="B156" s="50" t="s">
        <v>157</v>
      </c>
      <c r="C156" s="61">
        <v>33385.6</v>
      </c>
      <c r="D156" s="61">
        <v>15892</v>
      </c>
      <c r="E156" s="69">
        <f t="shared" si="4"/>
        <v>47.60136106584875</v>
      </c>
      <c r="F156" s="9">
        <v>16988.4</v>
      </c>
      <c r="G156" s="69">
        <f t="shared" si="3"/>
        <v>93.54618445527537</v>
      </c>
    </row>
    <row r="157" spans="1:7" s="52" customFormat="1" ht="12.75" outlineLevel="3">
      <c r="A157" s="19" t="s">
        <v>215</v>
      </c>
      <c r="B157" s="20" t="s">
        <v>216</v>
      </c>
      <c r="C157" s="58">
        <v>21843.4</v>
      </c>
      <c r="D157" s="58">
        <v>11177.9</v>
      </c>
      <c r="E157" s="11">
        <f t="shared" si="4"/>
        <v>51.172894329637316</v>
      </c>
      <c r="F157" s="8">
        <v>11315.4</v>
      </c>
      <c r="G157" s="11">
        <f t="shared" si="3"/>
        <v>98.78484189688389</v>
      </c>
    </row>
    <row r="158" spans="1:7" s="1" customFormat="1" ht="12.75" outlineLevel="3">
      <c r="A158" s="19" t="s">
        <v>217</v>
      </c>
      <c r="B158" s="20" t="s">
        <v>218</v>
      </c>
      <c r="C158" s="58">
        <v>112840.5</v>
      </c>
      <c r="D158" s="58">
        <v>9111.3</v>
      </c>
      <c r="E158" s="11">
        <f t="shared" si="4"/>
        <v>8.074494529889535</v>
      </c>
      <c r="F158" s="8">
        <v>15332.6</v>
      </c>
      <c r="G158" s="11">
        <f t="shared" si="3"/>
        <v>59.42436377391962</v>
      </c>
    </row>
    <row r="159" spans="1:7" s="18" customFormat="1" ht="12.75" outlineLevel="3">
      <c r="A159" s="3">
        <v>1200</v>
      </c>
      <c r="B159" s="16" t="s">
        <v>219</v>
      </c>
      <c r="C159" s="62">
        <f>C161</f>
        <v>2152.1</v>
      </c>
      <c r="D159" s="62">
        <f>D161</f>
        <v>1301.7</v>
      </c>
      <c r="E159" s="10">
        <f t="shared" si="4"/>
        <v>60.48510756935087</v>
      </c>
      <c r="F159" s="7">
        <f>F161</f>
        <v>1225.6</v>
      </c>
      <c r="G159" s="10">
        <f t="shared" si="3"/>
        <v>106.2092036553525</v>
      </c>
    </row>
    <row r="160" spans="1:7" s="52" customFormat="1" ht="12.75" outlineLevel="3">
      <c r="A160" s="49"/>
      <c r="B160" s="50" t="s">
        <v>157</v>
      </c>
      <c r="C160" s="61">
        <v>974.4</v>
      </c>
      <c r="D160" s="61">
        <v>585.4</v>
      </c>
      <c r="E160" s="69">
        <f t="shared" si="4"/>
        <v>60.07799671592775</v>
      </c>
      <c r="F160" s="9">
        <v>537.6</v>
      </c>
      <c r="G160" s="69">
        <f t="shared" si="3"/>
        <v>108.89136904761905</v>
      </c>
    </row>
    <row r="161" spans="1:7" s="1" customFormat="1" ht="12.75" outlineLevel="3">
      <c r="A161" s="19" t="s">
        <v>220</v>
      </c>
      <c r="B161" s="20" t="s">
        <v>221</v>
      </c>
      <c r="C161" s="58">
        <v>2152.1</v>
      </c>
      <c r="D161" s="58">
        <v>1301.7</v>
      </c>
      <c r="E161" s="11">
        <f t="shared" si="4"/>
        <v>60.48510756935087</v>
      </c>
      <c r="F161" s="8">
        <v>1225.6</v>
      </c>
      <c r="G161" s="11">
        <f t="shared" si="3"/>
        <v>106.2092036553525</v>
      </c>
    </row>
    <row r="162" spans="1:7" s="1" customFormat="1" ht="12.75" outlineLevel="3">
      <c r="A162" s="3" t="s">
        <v>222</v>
      </c>
      <c r="B162" s="16" t="s">
        <v>262</v>
      </c>
      <c r="C162" s="62">
        <f>C163</f>
        <v>6169</v>
      </c>
      <c r="D162" s="62">
        <f>D163</f>
        <v>3023.5</v>
      </c>
      <c r="E162" s="10">
        <f t="shared" si="4"/>
        <v>49.01118495704328</v>
      </c>
      <c r="F162" s="7">
        <f>F163</f>
        <v>2032.8</v>
      </c>
      <c r="G162" s="10">
        <f t="shared" si="3"/>
        <v>148.7357339630067</v>
      </c>
    </row>
    <row r="163" spans="1:7" s="1" customFormat="1" ht="25.5" outlineLevel="3">
      <c r="A163" s="19" t="s">
        <v>223</v>
      </c>
      <c r="B163" s="20" t="s">
        <v>263</v>
      </c>
      <c r="C163" s="58">
        <v>6169</v>
      </c>
      <c r="D163" s="58">
        <v>3023.5</v>
      </c>
      <c r="E163" s="11">
        <f t="shared" si="4"/>
        <v>49.01118495704328</v>
      </c>
      <c r="F163" s="8">
        <v>2032.8</v>
      </c>
      <c r="G163" s="11">
        <f t="shared" si="3"/>
        <v>148.7357339630067</v>
      </c>
    </row>
    <row r="164" spans="1:7" s="18" customFormat="1" ht="12.75" outlineLevel="3">
      <c r="A164" s="3"/>
      <c r="B164" s="16" t="s">
        <v>224</v>
      </c>
      <c r="C164" s="62">
        <f>C106+C120+C127+C132+C139+C146+C149+C155+C159+C162</f>
        <v>2126996.6999999997</v>
      </c>
      <c r="D164" s="62">
        <f>D106+D120+D127+D132+D139+D146+D149+D155+D159+D162</f>
        <v>868625.3</v>
      </c>
      <c r="E164" s="10">
        <f t="shared" si="4"/>
        <v>40.83811225471107</v>
      </c>
      <c r="F164" s="7">
        <f>F106+F120+F127+F132+F139+F146+F149+F155+F159+F162</f>
        <v>745989.0000000001</v>
      </c>
      <c r="G164" s="10">
        <f t="shared" si="3"/>
        <v>116.43942471001583</v>
      </c>
    </row>
    <row r="165" spans="1:7" s="52" customFormat="1" ht="12.75" outlineLevel="3">
      <c r="A165" s="53"/>
      <c r="B165" s="50" t="s">
        <v>157</v>
      </c>
      <c r="C165" s="61">
        <f>C108+C110+C112+C116+C119+C121+C130+C133+C140+C147+C150+C156+C160+C114</f>
        <v>1037394</v>
      </c>
      <c r="D165" s="61">
        <f>D108+D110+D112+D116+D119+D121+D130+D133+D140+D147+D150+D156+D160+D114</f>
        <v>506748.1</v>
      </c>
      <c r="E165" s="69">
        <f t="shared" si="4"/>
        <v>48.84818111537179</v>
      </c>
      <c r="F165" s="9">
        <f>F108+F110+F112+F116+F119+F121+F130+F133+F140+F147+F150+F156+F160+F114</f>
        <v>494007.9</v>
      </c>
      <c r="G165" s="69">
        <f t="shared" si="3"/>
        <v>102.57894661198736</v>
      </c>
    </row>
    <row r="166" spans="1:7" s="18" customFormat="1" ht="12.75" outlineLevel="3">
      <c r="A166" s="54"/>
      <c r="B166" s="16" t="s">
        <v>225</v>
      </c>
      <c r="C166" s="62">
        <v>-133252.7</v>
      </c>
      <c r="D166" s="62">
        <f>D104-D164</f>
        <v>35854.00000000023</v>
      </c>
      <c r="E166" s="7" t="s">
        <v>226</v>
      </c>
      <c r="F166" s="7">
        <f>F104-F164</f>
        <v>20886.399999999907</v>
      </c>
      <c r="G166" s="7" t="s">
        <v>226</v>
      </c>
    </row>
    <row r="167" spans="2:6" s="1" customFormat="1" ht="12.75">
      <c r="B167" s="4"/>
      <c r="C167" s="55"/>
      <c r="D167" s="55"/>
      <c r="F167" s="6"/>
    </row>
    <row r="168" spans="2:7" s="67" customFormat="1" ht="15.75">
      <c r="B168" s="68" t="s">
        <v>227</v>
      </c>
      <c r="F168" s="71" t="s">
        <v>228</v>
      </c>
      <c r="G168" s="71"/>
    </row>
    <row r="169" ht="11.25"/>
    <row r="170" ht="11.25"/>
  </sheetData>
  <sheetProtection selectLockedCells="1" selectUnlockedCells="1"/>
  <mergeCells count="4">
    <mergeCell ref="B3:G3"/>
    <mergeCell ref="F168:G168"/>
    <mergeCell ref="B2:G2"/>
    <mergeCell ref="B4:G4"/>
  </mergeCells>
  <printOptions horizontalCentered="1"/>
  <pageMargins left="0.7875" right="0" top="0" bottom="0" header="0.5118055555555555" footer="0.5118055555555555"/>
  <pageSetup fitToHeight="5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Ханова Татьяна Владимировна</dc:creator>
  <cp:keywords/>
  <dc:description/>
  <cp:lastModifiedBy>Татьяна С. Ковалева</cp:lastModifiedBy>
  <cp:lastPrinted>2021-08-31T12:41:07Z</cp:lastPrinted>
  <dcterms:created xsi:type="dcterms:W3CDTF">2021-03-31T13:38:29Z</dcterms:created>
  <dcterms:modified xsi:type="dcterms:W3CDTF">2021-09-01T08:44:18Z</dcterms:modified>
  <cp:category/>
  <cp:version/>
  <cp:contentType/>
  <cp:contentStatus/>
</cp:coreProperties>
</file>